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https://czdzs.sharepoint.com/sites/VET_z_jin/Shared Documents/Mobility/2024 - KA121, KA122/"/>
    </mc:Choice>
  </mc:AlternateContent>
  <xr:revisionPtr revIDLastSave="1843" documentId="8_{2B157BED-EC0B-4326-8B89-82A9004BDFB6}" xr6:coauthVersionLast="47" xr6:coauthVersionMax="47" xr10:uidLastSave="{ECE9E995-BE89-4E83-BE86-6123F3EC0979}"/>
  <bookViews>
    <workbookView xWindow="-96" yWindow="-96" windowWidth="23232" windowHeight="12552" tabRatio="641" activeTab="7" xr2:uid="{00000000-000D-0000-FFFF-FFFF00000000}"/>
  </bookViews>
  <sheets>
    <sheet name="Krátkodobá mobilita" sheetId="10" r:id="rId1"/>
    <sheet name="ErasmusPro" sheetId="12" r:id="rId2"/>
    <sheet name="Soutěže" sheetId="13" r:id="rId3"/>
    <sheet name="Skupinová mobilita" sheetId="14" r:id="rId4"/>
    <sheet name="Kurzy" sheetId="15" r:id="rId5"/>
    <sheet name="Stínování" sheetId="16" r:id="rId6"/>
    <sheet name="Výukové pobyty" sheetId="17" r:id="rId7"/>
    <sheet name="Rozpočet" sheetId="8" r:id="rId8"/>
    <sheet name="Sazby pro 2024" sheetId="9" r:id="rId9"/>
    <sheet name="Seznam partnerských zemí" sheetId="11" r:id="rId10"/>
    <sheet name="Průměrná délka" sheetId="5" state="hidden" r:id="rId11"/>
  </sheets>
  <definedNames>
    <definedName name="_xlnm._FilterDatabase" localSheetId="1" hidden="1">ErasmusPro!#REF!</definedName>
    <definedName name="_xlnm._FilterDatabase" localSheetId="0" hidden="1">'Krátkodobá mobilita'!#REF!</definedName>
    <definedName name="_xlnm._FilterDatabase" localSheetId="4" hidden="1">Kurzy!#REF!</definedName>
    <definedName name="_xlnm._FilterDatabase" localSheetId="10" hidden="1">'Průměrná délka'!#REF!</definedName>
    <definedName name="_xlnm._FilterDatabase" localSheetId="3" hidden="1">'Skupinová mobilita'!#REF!</definedName>
    <definedName name="_xlnm._FilterDatabase" localSheetId="2" hidden="1">Soutěže!#REF!</definedName>
    <definedName name="_xlnm._FilterDatabase" localSheetId="5" hidden="1">Stínování!#REF!</definedName>
    <definedName name="_xlnm._FilterDatabase" localSheetId="6" hidden="1">'Výukové pobyty'!#REF!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1" i="8" l="1"/>
  <c r="O71" i="8" s="1"/>
  <c r="N12" i="8"/>
  <c r="O12" i="8" s="1"/>
  <c r="N24" i="8"/>
  <c r="O24" i="8" s="1"/>
  <c r="L11" i="8"/>
  <c r="C61" i="8"/>
  <c r="X35" i="8"/>
  <c r="D91" i="8"/>
  <c r="E101" i="8"/>
  <c r="N81" i="8"/>
  <c r="O81" i="8" s="1"/>
  <c r="N82" i="8"/>
  <c r="O82" i="8" s="1"/>
  <c r="N83" i="8"/>
  <c r="O83" i="8" s="1"/>
  <c r="N84" i="8"/>
  <c r="O84" i="8" s="1"/>
  <c r="N85" i="8"/>
  <c r="O85" i="8" s="1"/>
  <c r="N86" i="8"/>
  <c r="O86" i="8" s="1"/>
  <c r="N80" i="8"/>
  <c r="O80" i="8" s="1"/>
  <c r="L81" i="8"/>
  <c r="M81" i="8" s="1"/>
  <c r="L82" i="8"/>
  <c r="M82" i="8" s="1"/>
  <c r="L83" i="8"/>
  <c r="M83" i="8" s="1"/>
  <c r="L84" i="8"/>
  <c r="M84" i="8" s="1"/>
  <c r="L85" i="8"/>
  <c r="M85" i="8" s="1"/>
  <c r="L86" i="8"/>
  <c r="M86" i="8" s="1"/>
  <c r="L80" i="8"/>
  <c r="M80" i="8" s="1"/>
  <c r="B81" i="8"/>
  <c r="C81" i="8" s="1"/>
  <c r="D81" i="8" s="1"/>
  <c r="M46" i="17"/>
  <c r="M45" i="17"/>
  <c r="L45" i="17"/>
  <c r="I45" i="17"/>
  <c r="P18" i="17" s="1"/>
  <c r="D87" i="8" s="1"/>
  <c r="E87" i="8" s="1"/>
  <c r="F45" i="17"/>
  <c r="F46" i="17" s="1"/>
  <c r="E45" i="17"/>
  <c r="B45" i="17"/>
  <c r="B82" i="8" s="1"/>
  <c r="C82" i="8" s="1"/>
  <c r="D82" i="8" s="1"/>
  <c r="K44" i="17"/>
  <c r="D44" i="17"/>
  <c r="K43" i="17"/>
  <c r="D43" i="17"/>
  <c r="K42" i="17"/>
  <c r="D42" i="17"/>
  <c r="K41" i="17"/>
  <c r="D41" i="17"/>
  <c r="K40" i="17"/>
  <c r="D40" i="17"/>
  <c r="K39" i="17"/>
  <c r="D39" i="17"/>
  <c r="D45" i="17" s="1"/>
  <c r="D46" i="17" s="1"/>
  <c r="K38" i="17"/>
  <c r="D38" i="17"/>
  <c r="K37" i="17"/>
  <c r="D37" i="17"/>
  <c r="K36" i="17"/>
  <c r="K45" i="17" s="1"/>
  <c r="K46" i="17" s="1"/>
  <c r="D36" i="17"/>
  <c r="F33" i="17"/>
  <c r="M32" i="17"/>
  <c r="M33" i="17" s="1"/>
  <c r="L32" i="17"/>
  <c r="I32" i="17"/>
  <c r="F32" i="17"/>
  <c r="E32" i="17"/>
  <c r="B32" i="17"/>
  <c r="K31" i="17"/>
  <c r="D31" i="17"/>
  <c r="K30" i="17"/>
  <c r="D30" i="17"/>
  <c r="K29" i="17"/>
  <c r="D29" i="17"/>
  <c r="K28" i="17"/>
  <c r="D28" i="17"/>
  <c r="K27" i="17"/>
  <c r="D27" i="17"/>
  <c r="K26" i="17"/>
  <c r="D26" i="17"/>
  <c r="K25" i="17"/>
  <c r="D25" i="17"/>
  <c r="K24" i="17"/>
  <c r="D24" i="17"/>
  <c r="K23" i="17"/>
  <c r="K32" i="17" s="1"/>
  <c r="K33" i="17" s="1"/>
  <c r="D23" i="17"/>
  <c r="M19" i="17"/>
  <c r="M20" i="17" s="1"/>
  <c r="L19" i="17"/>
  <c r="I19" i="17"/>
  <c r="F19" i="17"/>
  <c r="F20" i="17" s="1"/>
  <c r="E19" i="17"/>
  <c r="B19" i="17"/>
  <c r="K18" i="17"/>
  <c r="D18" i="17"/>
  <c r="K17" i="17"/>
  <c r="D17" i="17"/>
  <c r="K16" i="17"/>
  <c r="D16" i="17"/>
  <c r="K15" i="17"/>
  <c r="D15" i="17"/>
  <c r="K14" i="17"/>
  <c r="D14" i="17"/>
  <c r="K13" i="17"/>
  <c r="D13" i="17"/>
  <c r="Q12" i="17"/>
  <c r="P12" i="17"/>
  <c r="K12" i="17"/>
  <c r="D12" i="17"/>
  <c r="R11" i="17"/>
  <c r="K11" i="17"/>
  <c r="D11" i="17"/>
  <c r="D19" i="17" s="1"/>
  <c r="D20" i="17" s="1"/>
  <c r="R10" i="17"/>
  <c r="K10" i="17"/>
  <c r="D10" i="17"/>
  <c r="R9" i="17"/>
  <c r="K9" i="17"/>
  <c r="D9" i="17"/>
  <c r="R8" i="17"/>
  <c r="K8" i="17"/>
  <c r="D8" i="17"/>
  <c r="R7" i="17"/>
  <c r="K7" i="17"/>
  <c r="D7" i="17"/>
  <c r="R6" i="17"/>
  <c r="K6" i="17"/>
  <c r="D6" i="17"/>
  <c r="R5" i="17"/>
  <c r="R12" i="17" s="1"/>
  <c r="K5" i="17"/>
  <c r="K19" i="17" s="1"/>
  <c r="K20" i="17" s="1"/>
  <c r="D5" i="17"/>
  <c r="N70" i="8"/>
  <c r="O70" i="8" s="1"/>
  <c r="N72" i="8"/>
  <c r="O72" i="8" s="1"/>
  <c r="N73" i="8"/>
  <c r="O73" i="8" s="1"/>
  <c r="N74" i="8"/>
  <c r="O74" i="8" s="1"/>
  <c r="N75" i="8"/>
  <c r="O75" i="8" s="1"/>
  <c r="N69" i="8"/>
  <c r="O69" i="8" s="1"/>
  <c r="L70" i="8"/>
  <c r="M70" i="8" s="1"/>
  <c r="L71" i="8"/>
  <c r="M71" i="8" s="1"/>
  <c r="L72" i="8"/>
  <c r="M72" i="8" s="1"/>
  <c r="L73" i="8"/>
  <c r="M73" i="8" s="1"/>
  <c r="L74" i="8"/>
  <c r="M74" i="8" s="1"/>
  <c r="L75" i="8"/>
  <c r="M75" i="8" s="1"/>
  <c r="L69" i="8"/>
  <c r="M69" i="8" s="1"/>
  <c r="M45" i="16"/>
  <c r="M46" i="16" s="1"/>
  <c r="L45" i="16"/>
  <c r="I45" i="16"/>
  <c r="F45" i="16"/>
  <c r="E45" i="16"/>
  <c r="F46" i="16" s="1"/>
  <c r="B45" i="16"/>
  <c r="B71" i="8" s="1"/>
  <c r="K44" i="16"/>
  <c r="D44" i="16"/>
  <c r="K43" i="16"/>
  <c r="D43" i="16"/>
  <c r="K42" i="16"/>
  <c r="D42" i="16"/>
  <c r="K41" i="16"/>
  <c r="D41" i="16"/>
  <c r="K40" i="16"/>
  <c r="D40" i="16"/>
  <c r="K39" i="16"/>
  <c r="D39" i="16"/>
  <c r="K38" i="16"/>
  <c r="D38" i="16"/>
  <c r="D45" i="16" s="1"/>
  <c r="D46" i="16" s="1"/>
  <c r="K37" i="16"/>
  <c r="D37" i="16"/>
  <c r="K36" i="16"/>
  <c r="D36" i="16"/>
  <c r="M32" i="16"/>
  <c r="M33" i="16" s="1"/>
  <c r="L32" i="16"/>
  <c r="I32" i="16"/>
  <c r="F32" i="16"/>
  <c r="E32" i="16"/>
  <c r="F33" i="16" s="1"/>
  <c r="B32" i="16"/>
  <c r="K31" i="16"/>
  <c r="D31" i="16"/>
  <c r="K30" i="16"/>
  <c r="D30" i="16"/>
  <c r="K29" i="16"/>
  <c r="D29" i="16"/>
  <c r="K28" i="16"/>
  <c r="D28" i="16"/>
  <c r="K27" i="16"/>
  <c r="D27" i="16"/>
  <c r="K26" i="16"/>
  <c r="D26" i="16"/>
  <c r="K25" i="16"/>
  <c r="D25" i="16"/>
  <c r="K24" i="16"/>
  <c r="D24" i="16"/>
  <c r="K23" i="16"/>
  <c r="D23" i="16"/>
  <c r="M19" i="16"/>
  <c r="M20" i="16" s="1"/>
  <c r="L19" i="16"/>
  <c r="I19" i="16"/>
  <c r="F19" i="16"/>
  <c r="E19" i="16"/>
  <c r="B19" i="16"/>
  <c r="P17" i="16" s="1"/>
  <c r="D75" i="8" s="1"/>
  <c r="E75" i="8" s="1"/>
  <c r="K18" i="16"/>
  <c r="D18" i="16"/>
  <c r="K17" i="16"/>
  <c r="D17" i="16"/>
  <c r="K16" i="16"/>
  <c r="D16" i="16"/>
  <c r="K15" i="16"/>
  <c r="D15" i="16"/>
  <c r="K14" i="16"/>
  <c r="D14" i="16"/>
  <c r="K13" i="16"/>
  <c r="D13" i="16"/>
  <c r="Q12" i="16"/>
  <c r="P12" i="16"/>
  <c r="K12" i="16"/>
  <c r="D12" i="16"/>
  <c r="R11" i="16"/>
  <c r="K11" i="16"/>
  <c r="D11" i="16"/>
  <c r="R10" i="16"/>
  <c r="K10" i="16"/>
  <c r="D10" i="16"/>
  <c r="R9" i="16"/>
  <c r="K9" i="16"/>
  <c r="D9" i="16"/>
  <c r="R8" i="16"/>
  <c r="K8" i="16"/>
  <c r="D8" i="16"/>
  <c r="R7" i="16"/>
  <c r="K7" i="16"/>
  <c r="D7" i="16"/>
  <c r="R6" i="16"/>
  <c r="K6" i="16"/>
  <c r="D6" i="16"/>
  <c r="R5" i="16"/>
  <c r="K5" i="16"/>
  <c r="D5" i="16"/>
  <c r="M97" i="8"/>
  <c r="M96" i="8"/>
  <c r="M95" i="8"/>
  <c r="M94" i="8"/>
  <c r="M93" i="8"/>
  <c r="M92" i="8"/>
  <c r="M91" i="8"/>
  <c r="O97" i="8"/>
  <c r="O96" i="8"/>
  <c r="O95" i="8"/>
  <c r="O94" i="8"/>
  <c r="O93" i="8"/>
  <c r="O92" i="8"/>
  <c r="O91" i="8"/>
  <c r="N59" i="8"/>
  <c r="O59" i="8" s="1"/>
  <c r="N60" i="8"/>
  <c r="O60" i="8" s="1"/>
  <c r="N61" i="8"/>
  <c r="O61" i="8" s="1"/>
  <c r="N62" i="8"/>
  <c r="O62" i="8" s="1"/>
  <c r="N63" i="8"/>
  <c r="O63" i="8" s="1"/>
  <c r="N64" i="8"/>
  <c r="O64" i="8" s="1"/>
  <c r="L59" i="8"/>
  <c r="M59" i="8" s="1"/>
  <c r="L60" i="8"/>
  <c r="M60" i="8" s="1"/>
  <c r="L61" i="8"/>
  <c r="M61" i="8" s="1"/>
  <c r="L62" i="8"/>
  <c r="M62" i="8" s="1"/>
  <c r="L63" i="8"/>
  <c r="M63" i="8" s="1"/>
  <c r="L64" i="8"/>
  <c r="M64" i="8" s="1"/>
  <c r="N58" i="8"/>
  <c r="O58" i="8" s="1"/>
  <c r="L58" i="8"/>
  <c r="M58" i="8" s="1"/>
  <c r="M45" i="15"/>
  <c r="M46" i="15" s="1"/>
  <c r="L45" i="15"/>
  <c r="I45" i="15"/>
  <c r="F45" i="15"/>
  <c r="F46" i="15" s="1"/>
  <c r="E45" i="15"/>
  <c r="B45" i="15"/>
  <c r="B60" i="8" s="1"/>
  <c r="K44" i="15"/>
  <c r="D44" i="15"/>
  <c r="K43" i="15"/>
  <c r="D43" i="15"/>
  <c r="K42" i="15"/>
  <c r="D42" i="15"/>
  <c r="K41" i="15"/>
  <c r="D41" i="15"/>
  <c r="K40" i="15"/>
  <c r="D40" i="15"/>
  <c r="K39" i="15"/>
  <c r="D39" i="15"/>
  <c r="K38" i="15"/>
  <c r="D38" i="15"/>
  <c r="K37" i="15"/>
  <c r="D37" i="15"/>
  <c r="K36" i="15"/>
  <c r="K45" i="15" s="1"/>
  <c r="K46" i="15" s="1"/>
  <c r="D36" i="15"/>
  <c r="M32" i="15"/>
  <c r="M33" i="15" s="1"/>
  <c r="L32" i="15"/>
  <c r="I32" i="15"/>
  <c r="F32" i="15"/>
  <c r="F33" i="15" s="1"/>
  <c r="E32" i="15"/>
  <c r="B32" i="15"/>
  <c r="B59" i="8" s="1"/>
  <c r="K31" i="15"/>
  <c r="D31" i="15"/>
  <c r="K30" i="15"/>
  <c r="D30" i="15"/>
  <c r="K29" i="15"/>
  <c r="D29" i="15"/>
  <c r="K28" i="15"/>
  <c r="D28" i="15"/>
  <c r="K27" i="15"/>
  <c r="D27" i="15"/>
  <c r="K26" i="15"/>
  <c r="K32" i="15" s="1"/>
  <c r="K33" i="15" s="1"/>
  <c r="D26" i="15"/>
  <c r="K25" i="15"/>
  <c r="D25" i="15"/>
  <c r="K24" i="15"/>
  <c r="D24" i="15"/>
  <c r="K23" i="15"/>
  <c r="D23" i="15"/>
  <c r="M20" i="15"/>
  <c r="M19" i="15"/>
  <c r="L19" i="15"/>
  <c r="I19" i="15"/>
  <c r="F19" i="15"/>
  <c r="E19" i="15"/>
  <c r="B19" i="15"/>
  <c r="B58" i="8" s="1"/>
  <c r="K18" i="15"/>
  <c r="D18" i="15"/>
  <c r="K17" i="15"/>
  <c r="D17" i="15"/>
  <c r="K16" i="15"/>
  <c r="D16" i="15"/>
  <c r="K15" i="15"/>
  <c r="D15" i="15"/>
  <c r="K14" i="15"/>
  <c r="D14" i="15"/>
  <c r="K13" i="15"/>
  <c r="D13" i="15"/>
  <c r="Q12" i="15"/>
  <c r="P12" i="15"/>
  <c r="K12" i="15"/>
  <c r="D12" i="15"/>
  <c r="R11" i="15"/>
  <c r="K11" i="15"/>
  <c r="D11" i="15"/>
  <c r="R10" i="15"/>
  <c r="K10" i="15"/>
  <c r="D10" i="15"/>
  <c r="R9" i="15"/>
  <c r="K9" i="15"/>
  <c r="D9" i="15"/>
  <c r="R8" i="15"/>
  <c r="K8" i="15"/>
  <c r="D8" i="15"/>
  <c r="R7" i="15"/>
  <c r="K7" i="15"/>
  <c r="D7" i="15"/>
  <c r="R6" i="15"/>
  <c r="K6" i="15"/>
  <c r="K19" i="15" s="1"/>
  <c r="K20" i="15" s="1"/>
  <c r="D6" i="15"/>
  <c r="R5" i="15"/>
  <c r="K5" i="15"/>
  <c r="D5" i="15"/>
  <c r="L47" i="8"/>
  <c r="M47" i="8" s="1"/>
  <c r="L48" i="8"/>
  <c r="M48" i="8" s="1"/>
  <c r="L49" i="8"/>
  <c r="M49" i="8" s="1"/>
  <c r="L50" i="8"/>
  <c r="M50" i="8" s="1"/>
  <c r="L51" i="8"/>
  <c r="M51" i="8" s="1"/>
  <c r="L52" i="8"/>
  <c r="M52" i="8" s="1"/>
  <c r="N47" i="8"/>
  <c r="O47" i="8" s="1"/>
  <c r="N48" i="8"/>
  <c r="O48" i="8" s="1"/>
  <c r="N49" i="8"/>
  <c r="O49" i="8" s="1"/>
  <c r="N50" i="8"/>
  <c r="O50" i="8" s="1"/>
  <c r="N51" i="8"/>
  <c r="O51" i="8" s="1"/>
  <c r="N52" i="8"/>
  <c r="O52" i="8" s="1"/>
  <c r="N46" i="8"/>
  <c r="O46" i="8" s="1"/>
  <c r="L46" i="8"/>
  <c r="M46" i="8" s="1"/>
  <c r="E19" i="14"/>
  <c r="F46" i="8" s="1"/>
  <c r="G46" i="8" s="1"/>
  <c r="H46" i="8" s="1"/>
  <c r="F48" i="8"/>
  <c r="G48" i="8" s="1"/>
  <c r="H48" i="8" s="1"/>
  <c r="M45" i="14"/>
  <c r="M46" i="14" s="1"/>
  <c r="L45" i="14"/>
  <c r="I45" i="14"/>
  <c r="F45" i="14"/>
  <c r="F46" i="14" s="1"/>
  <c r="E45" i="14"/>
  <c r="B45" i="14"/>
  <c r="B48" i="8" s="1"/>
  <c r="C48" i="8" s="1"/>
  <c r="D48" i="8" s="1"/>
  <c r="E48" i="8" s="1"/>
  <c r="K44" i="14"/>
  <c r="D44" i="14"/>
  <c r="K43" i="14"/>
  <c r="D43" i="14"/>
  <c r="K42" i="14"/>
  <c r="D42" i="14"/>
  <c r="K41" i="14"/>
  <c r="D41" i="14"/>
  <c r="K40" i="14"/>
  <c r="D40" i="14"/>
  <c r="K39" i="14"/>
  <c r="D39" i="14"/>
  <c r="K38" i="14"/>
  <c r="D38" i="14"/>
  <c r="K37" i="14"/>
  <c r="D37" i="14"/>
  <c r="K36" i="14"/>
  <c r="K45" i="14" s="1"/>
  <c r="K46" i="14" s="1"/>
  <c r="D36" i="14"/>
  <c r="D45" i="14" s="1"/>
  <c r="D46" i="14" s="1"/>
  <c r="F33" i="14"/>
  <c r="M32" i="14"/>
  <c r="M33" i="14" s="1"/>
  <c r="L32" i="14"/>
  <c r="I32" i="14"/>
  <c r="F32" i="14"/>
  <c r="E32" i="14"/>
  <c r="F47" i="8" s="1"/>
  <c r="G47" i="8" s="1"/>
  <c r="H47" i="8" s="1"/>
  <c r="B32" i="14"/>
  <c r="B47" i="8" s="1"/>
  <c r="C47" i="8" s="1"/>
  <c r="D47" i="8" s="1"/>
  <c r="E47" i="8" s="1"/>
  <c r="K31" i="14"/>
  <c r="D31" i="14"/>
  <c r="K30" i="14"/>
  <c r="D30" i="14"/>
  <c r="K29" i="14"/>
  <c r="D29" i="14"/>
  <c r="K28" i="14"/>
  <c r="D28" i="14"/>
  <c r="K27" i="14"/>
  <c r="D27" i="14"/>
  <c r="K26" i="14"/>
  <c r="D26" i="14"/>
  <c r="K25" i="14"/>
  <c r="D25" i="14"/>
  <c r="K24" i="14"/>
  <c r="D24" i="14"/>
  <c r="K23" i="14"/>
  <c r="K32" i="14" s="1"/>
  <c r="K33" i="14" s="1"/>
  <c r="D23" i="14"/>
  <c r="M20" i="14"/>
  <c r="M19" i="14"/>
  <c r="L19" i="14"/>
  <c r="I19" i="14"/>
  <c r="F19" i="14"/>
  <c r="B19" i="14"/>
  <c r="P17" i="14" s="1"/>
  <c r="K18" i="14"/>
  <c r="D18" i="14"/>
  <c r="K17" i="14"/>
  <c r="D17" i="14"/>
  <c r="K16" i="14"/>
  <c r="D16" i="14"/>
  <c r="K15" i="14"/>
  <c r="D15" i="14"/>
  <c r="K14" i="14"/>
  <c r="D14" i="14"/>
  <c r="K13" i="14"/>
  <c r="D13" i="14"/>
  <c r="Q12" i="14"/>
  <c r="P12" i="14"/>
  <c r="K12" i="14"/>
  <c r="D12" i="14"/>
  <c r="R11" i="14"/>
  <c r="K11" i="14"/>
  <c r="D11" i="14"/>
  <c r="R10" i="14"/>
  <c r="K10" i="14"/>
  <c r="D10" i="14"/>
  <c r="R9" i="14"/>
  <c r="K9" i="14"/>
  <c r="D9" i="14"/>
  <c r="R8" i="14"/>
  <c r="K8" i="14"/>
  <c r="D8" i="14"/>
  <c r="R7" i="14"/>
  <c r="R12" i="14" s="1"/>
  <c r="K7" i="14"/>
  <c r="D7" i="14"/>
  <c r="R6" i="14"/>
  <c r="K6" i="14"/>
  <c r="D6" i="14"/>
  <c r="R5" i="14"/>
  <c r="K5" i="14"/>
  <c r="D5" i="14"/>
  <c r="N34" i="8"/>
  <c r="O34" i="8" s="1"/>
  <c r="N35" i="8"/>
  <c r="O35" i="8" s="1"/>
  <c r="N36" i="8"/>
  <c r="O36" i="8" s="1"/>
  <c r="N37" i="8"/>
  <c r="O37" i="8" s="1"/>
  <c r="N38" i="8"/>
  <c r="O38" i="8" s="1"/>
  <c r="N39" i="8"/>
  <c r="O39" i="8" s="1"/>
  <c r="L34" i="8"/>
  <c r="M34" i="8" s="1"/>
  <c r="L35" i="8"/>
  <c r="M35" i="8" s="1"/>
  <c r="L36" i="8"/>
  <c r="M36" i="8" s="1"/>
  <c r="L37" i="8"/>
  <c r="M37" i="8" s="1"/>
  <c r="L38" i="8"/>
  <c r="M38" i="8" s="1"/>
  <c r="L39" i="8"/>
  <c r="M39" i="8" s="1"/>
  <c r="N33" i="8"/>
  <c r="O33" i="8" s="1"/>
  <c r="L33" i="8"/>
  <c r="M33" i="8" s="1"/>
  <c r="D40" i="8"/>
  <c r="E40" i="8" s="1"/>
  <c r="F35" i="8"/>
  <c r="G35" i="8" s="1"/>
  <c r="H35" i="8" s="1"/>
  <c r="F46" i="13"/>
  <c r="M45" i="13"/>
  <c r="M46" i="13" s="1"/>
  <c r="L45" i="13"/>
  <c r="I45" i="13"/>
  <c r="F45" i="13"/>
  <c r="E45" i="13"/>
  <c r="B45" i="13"/>
  <c r="B35" i="8" s="1"/>
  <c r="K44" i="13"/>
  <c r="D44" i="13"/>
  <c r="K43" i="13"/>
  <c r="D43" i="13"/>
  <c r="K42" i="13"/>
  <c r="D42" i="13"/>
  <c r="K41" i="13"/>
  <c r="D41" i="13"/>
  <c r="K40" i="13"/>
  <c r="D40" i="13"/>
  <c r="K39" i="13"/>
  <c r="K45" i="13" s="1"/>
  <c r="K46" i="13" s="1"/>
  <c r="D39" i="13"/>
  <c r="K38" i="13"/>
  <c r="D38" i="13"/>
  <c r="K37" i="13"/>
  <c r="D37" i="13"/>
  <c r="K36" i="13"/>
  <c r="D36" i="13"/>
  <c r="M33" i="13"/>
  <c r="M32" i="13"/>
  <c r="L32" i="13"/>
  <c r="I32" i="13"/>
  <c r="F32" i="13"/>
  <c r="F33" i="13" s="1"/>
  <c r="E32" i="13"/>
  <c r="F34" i="8" s="1"/>
  <c r="G34" i="8" s="1"/>
  <c r="H34" i="8" s="1"/>
  <c r="B32" i="13"/>
  <c r="B34" i="8" s="1"/>
  <c r="C34" i="8" s="1"/>
  <c r="D34" i="8" s="1"/>
  <c r="K31" i="13"/>
  <c r="D31" i="13"/>
  <c r="K30" i="13"/>
  <c r="D30" i="13"/>
  <c r="K29" i="13"/>
  <c r="D29" i="13"/>
  <c r="K28" i="13"/>
  <c r="D28" i="13"/>
  <c r="K27" i="13"/>
  <c r="D27" i="13"/>
  <c r="K26" i="13"/>
  <c r="D26" i="13"/>
  <c r="K25" i="13"/>
  <c r="K32" i="13" s="1"/>
  <c r="K33" i="13" s="1"/>
  <c r="D25" i="13"/>
  <c r="K24" i="13"/>
  <c r="D24" i="13"/>
  <c r="K23" i="13"/>
  <c r="D23" i="13"/>
  <c r="M20" i="13"/>
  <c r="M19" i="13"/>
  <c r="L19" i="13"/>
  <c r="I19" i="13"/>
  <c r="P18" i="13" s="1"/>
  <c r="F19" i="13"/>
  <c r="E19" i="13"/>
  <c r="F33" i="8" s="1"/>
  <c r="B19" i="13"/>
  <c r="K18" i="13"/>
  <c r="D18" i="13"/>
  <c r="K17" i="13"/>
  <c r="D17" i="13"/>
  <c r="K16" i="13"/>
  <c r="D16" i="13"/>
  <c r="K15" i="13"/>
  <c r="D15" i="13"/>
  <c r="K14" i="13"/>
  <c r="D14" i="13"/>
  <c r="K13" i="13"/>
  <c r="D13" i="13"/>
  <c r="Q12" i="13"/>
  <c r="P12" i="13"/>
  <c r="K12" i="13"/>
  <c r="D12" i="13"/>
  <c r="R11" i="13"/>
  <c r="K11" i="13"/>
  <c r="D11" i="13"/>
  <c r="R10" i="13"/>
  <c r="K10" i="13"/>
  <c r="D10" i="13"/>
  <c r="R9" i="13"/>
  <c r="K9" i="13"/>
  <c r="D9" i="13"/>
  <c r="R8" i="13"/>
  <c r="K8" i="13"/>
  <c r="D8" i="13"/>
  <c r="R7" i="13"/>
  <c r="K7" i="13"/>
  <c r="D7" i="13"/>
  <c r="R6" i="13"/>
  <c r="K6" i="13"/>
  <c r="K19" i="13" s="1"/>
  <c r="K20" i="13" s="1"/>
  <c r="D6" i="13"/>
  <c r="R5" i="13"/>
  <c r="K5" i="13"/>
  <c r="D5" i="13"/>
  <c r="U21" i="8"/>
  <c r="N22" i="8"/>
  <c r="O22" i="8" s="1"/>
  <c r="N23" i="8"/>
  <c r="O23" i="8" s="1"/>
  <c r="N25" i="8"/>
  <c r="O25" i="8" s="1"/>
  <c r="N26" i="8"/>
  <c r="O26" i="8" s="1"/>
  <c r="N27" i="8"/>
  <c r="O27" i="8" s="1"/>
  <c r="N21" i="8"/>
  <c r="L22" i="8"/>
  <c r="M22" i="8" s="1"/>
  <c r="L23" i="8"/>
  <c r="M23" i="8" s="1"/>
  <c r="M24" i="8"/>
  <c r="L25" i="8"/>
  <c r="M25" i="8" s="1"/>
  <c r="L26" i="8"/>
  <c r="M26" i="8" s="1"/>
  <c r="L27" i="8"/>
  <c r="M27" i="8" s="1"/>
  <c r="L21" i="8"/>
  <c r="M21" i="8" s="1"/>
  <c r="F22" i="8"/>
  <c r="G22" i="8" s="1"/>
  <c r="H22" i="8" s="1"/>
  <c r="L45" i="12"/>
  <c r="I45" i="12"/>
  <c r="F45" i="12"/>
  <c r="E45" i="12"/>
  <c r="F23" i="8" s="1"/>
  <c r="B45" i="12"/>
  <c r="B23" i="8" s="1"/>
  <c r="K44" i="12"/>
  <c r="D44" i="12"/>
  <c r="K43" i="12"/>
  <c r="D43" i="12"/>
  <c r="K42" i="12"/>
  <c r="D42" i="12"/>
  <c r="K41" i="12"/>
  <c r="D41" i="12"/>
  <c r="K40" i="12"/>
  <c r="D40" i="12"/>
  <c r="K39" i="12"/>
  <c r="D39" i="12"/>
  <c r="K38" i="12"/>
  <c r="D38" i="12"/>
  <c r="K37" i="12"/>
  <c r="D37" i="12"/>
  <c r="K36" i="12"/>
  <c r="D36" i="12"/>
  <c r="L32" i="12"/>
  <c r="I32" i="12"/>
  <c r="F32" i="12"/>
  <c r="F33" i="12" s="1"/>
  <c r="E32" i="12"/>
  <c r="B32" i="12"/>
  <c r="B22" i="8" s="1"/>
  <c r="K31" i="12"/>
  <c r="D31" i="12"/>
  <c r="K30" i="12"/>
  <c r="D30" i="12"/>
  <c r="K29" i="12"/>
  <c r="D29" i="12"/>
  <c r="K28" i="12"/>
  <c r="D28" i="12"/>
  <c r="K27" i="12"/>
  <c r="D27" i="12"/>
  <c r="K26" i="12"/>
  <c r="D26" i="12"/>
  <c r="K25" i="12"/>
  <c r="D25" i="12"/>
  <c r="K24" i="12"/>
  <c r="D24" i="12"/>
  <c r="K23" i="12"/>
  <c r="M32" i="12" s="1"/>
  <c r="M33" i="12" s="1"/>
  <c r="D23" i="12"/>
  <c r="M19" i="12"/>
  <c r="M20" i="12" s="1"/>
  <c r="L19" i="12"/>
  <c r="I19" i="12"/>
  <c r="P18" i="12" s="1"/>
  <c r="D28" i="8" s="1"/>
  <c r="E28" i="8" s="1"/>
  <c r="F19" i="12"/>
  <c r="E19" i="12"/>
  <c r="B19" i="12"/>
  <c r="K18" i="12"/>
  <c r="D18" i="12"/>
  <c r="K17" i="12"/>
  <c r="D17" i="12"/>
  <c r="K16" i="12"/>
  <c r="D16" i="12"/>
  <c r="K15" i="12"/>
  <c r="D15" i="12"/>
  <c r="K14" i="12"/>
  <c r="D14" i="12"/>
  <c r="K13" i="12"/>
  <c r="D13" i="12"/>
  <c r="Q12" i="12"/>
  <c r="P12" i="12"/>
  <c r="K12" i="12"/>
  <c r="D12" i="12"/>
  <c r="R11" i="12"/>
  <c r="K11" i="12"/>
  <c r="D11" i="12"/>
  <c r="R10" i="12"/>
  <c r="K10" i="12"/>
  <c r="D10" i="12"/>
  <c r="R9" i="12"/>
  <c r="K9" i="12"/>
  <c r="D9" i="12"/>
  <c r="R8" i="12"/>
  <c r="K8" i="12"/>
  <c r="D8" i="12"/>
  <c r="R7" i="12"/>
  <c r="K7" i="12"/>
  <c r="D7" i="12"/>
  <c r="R6" i="12"/>
  <c r="K6" i="12"/>
  <c r="D6" i="12"/>
  <c r="R5" i="12"/>
  <c r="K5" i="12"/>
  <c r="D5" i="12"/>
  <c r="U15" i="8"/>
  <c r="U8" i="8"/>
  <c r="U10" i="8" s="1"/>
  <c r="N11" i="8"/>
  <c r="O11" i="8" s="1"/>
  <c r="N10" i="8"/>
  <c r="O10" i="8" s="1"/>
  <c r="N13" i="8"/>
  <c r="O13" i="8" s="1"/>
  <c r="N14" i="8"/>
  <c r="O14" i="8" s="1"/>
  <c r="N15" i="8"/>
  <c r="O15" i="8" s="1"/>
  <c r="N9" i="8"/>
  <c r="O9" i="8" s="1"/>
  <c r="R6" i="10"/>
  <c r="R7" i="10"/>
  <c r="R8" i="10"/>
  <c r="R9" i="10"/>
  <c r="R10" i="10"/>
  <c r="R11" i="10"/>
  <c r="R5" i="10"/>
  <c r="Q12" i="10"/>
  <c r="L10" i="8"/>
  <c r="M10" i="8" s="1"/>
  <c r="M11" i="8"/>
  <c r="L12" i="8"/>
  <c r="M12" i="8" s="1"/>
  <c r="L13" i="8"/>
  <c r="M13" i="8" s="1"/>
  <c r="L14" i="8"/>
  <c r="M14" i="8" s="1"/>
  <c r="L15" i="8"/>
  <c r="M15" i="8" s="1"/>
  <c r="L9" i="8"/>
  <c r="M9" i="8" s="1"/>
  <c r="P12" i="10"/>
  <c r="L45" i="10"/>
  <c r="F11" i="8" s="1"/>
  <c r="E45" i="10"/>
  <c r="L32" i="10"/>
  <c r="E32" i="10"/>
  <c r="F10" i="8" s="1"/>
  <c r="M19" i="10"/>
  <c r="M20" i="10" s="1"/>
  <c r="L19" i="10"/>
  <c r="F19" i="10"/>
  <c r="E19" i="10"/>
  <c r="I45" i="10"/>
  <c r="B45" i="10"/>
  <c r="K44" i="10"/>
  <c r="D44" i="10"/>
  <c r="K43" i="10"/>
  <c r="D43" i="10"/>
  <c r="K42" i="10"/>
  <c r="D42" i="10"/>
  <c r="K41" i="10"/>
  <c r="D41" i="10"/>
  <c r="K40" i="10"/>
  <c r="D40" i="10"/>
  <c r="K39" i="10"/>
  <c r="D39" i="10"/>
  <c r="K38" i="10"/>
  <c r="D38" i="10"/>
  <c r="K37" i="10"/>
  <c r="D37" i="10"/>
  <c r="K36" i="10"/>
  <c r="D36" i="10"/>
  <c r="I32" i="10"/>
  <c r="B32" i="10"/>
  <c r="K31" i="10"/>
  <c r="D31" i="10"/>
  <c r="K30" i="10"/>
  <c r="D30" i="10"/>
  <c r="K29" i="10"/>
  <c r="D29" i="10"/>
  <c r="K28" i="10"/>
  <c r="D28" i="10"/>
  <c r="K27" i="10"/>
  <c r="D27" i="10"/>
  <c r="K26" i="10"/>
  <c r="D26" i="10"/>
  <c r="K25" i="10"/>
  <c r="D25" i="10"/>
  <c r="K24" i="10"/>
  <c r="D24" i="10"/>
  <c r="K23" i="10"/>
  <c r="D23" i="10"/>
  <c r="I19" i="10"/>
  <c r="P18" i="10" s="1"/>
  <c r="D16" i="8" s="1"/>
  <c r="B19" i="10"/>
  <c r="K18" i="10"/>
  <c r="D18" i="10"/>
  <c r="K17" i="10"/>
  <c r="D17" i="10"/>
  <c r="K16" i="10"/>
  <c r="D16" i="10"/>
  <c r="K15" i="10"/>
  <c r="D15" i="10"/>
  <c r="K14" i="10"/>
  <c r="D14" i="10"/>
  <c r="K13" i="10"/>
  <c r="D13" i="10"/>
  <c r="K12" i="10"/>
  <c r="D12" i="10"/>
  <c r="K11" i="10"/>
  <c r="D11" i="10"/>
  <c r="K10" i="10"/>
  <c r="D10" i="10"/>
  <c r="K9" i="10"/>
  <c r="D9" i="10"/>
  <c r="K8" i="10"/>
  <c r="D8" i="10"/>
  <c r="K7" i="10"/>
  <c r="D7" i="10"/>
  <c r="K6" i="10"/>
  <c r="D6" i="10"/>
  <c r="K5" i="10"/>
  <c r="D5" i="10"/>
  <c r="I12" i="5"/>
  <c r="I13" i="5"/>
  <c r="I14" i="5"/>
  <c r="I15" i="5"/>
  <c r="I16" i="5"/>
  <c r="I17" i="5"/>
  <c r="D12" i="5"/>
  <c r="D13" i="5"/>
  <c r="D14" i="5"/>
  <c r="D15" i="5"/>
  <c r="D16" i="5"/>
  <c r="D17" i="5"/>
  <c r="B19" i="5"/>
  <c r="C71" i="8" l="1"/>
  <c r="D71" i="8" s="1"/>
  <c r="D19" i="16"/>
  <c r="D20" i="16" s="1"/>
  <c r="G33" i="8"/>
  <c r="H33" i="8" s="1"/>
  <c r="B46" i="8"/>
  <c r="B49" i="8" s="1"/>
  <c r="D52" i="8" s="1"/>
  <c r="E52" i="8" s="1"/>
  <c r="X30" i="8" s="1"/>
  <c r="P17" i="15"/>
  <c r="P19" i="15" s="1"/>
  <c r="P20" i="10"/>
  <c r="R12" i="16"/>
  <c r="F46" i="12"/>
  <c r="F21" i="8"/>
  <c r="G21" i="8" s="1"/>
  <c r="H21" i="8" s="1"/>
  <c r="B21" i="8"/>
  <c r="D19" i="12"/>
  <c r="D20" i="12" s="1"/>
  <c r="D19" i="14"/>
  <c r="D20" i="14" s="1"/>
  <c r="D32" i="17"/>
  <c r="D33" i="17" s="1"/>
  <c r="P17" i="17"/>
  <c r="D86" i="8" s="1"/>
  <c r="E86" i="8" s="1"/>
  <c r="X33" i="8" s="1"/>
  <c r="B80" i="8"/>
  <c r="C80" i="8" s="1"/>
  <c r="D80" i="8" s="1"/>
  <c r="P18" i="16"/>
  <c r="D76" i="8" s="1"/>
  <c r="E76" i="8" s="1"/>
  <c r="X32" i="8" s="1"/>
  <c r="K19" i="16"/>
  <c r="K20" i="16" s="1"/>
  <c r="B69" i="8"/>
  <c r="K32" i="16"/>
  <c r="K33" i="16" s="1"/>
  <c r="B70" i="8"/>
  <c r="D32" i="16"/>
  <c r="D33" i="16" s="1"/>
  <c r="K45" i="16"/>
  <c r="K46" i="16" s="1"/>
  <c r="D32" i="15"/>
  <c r="D33" i="15" s="1"/>
  <c r="D45" i="15"/>
  <c r="D46" i="15" s="1"/>
  <c r="D19" i="15"/>
  <c r="D20" i="15" s="1"/>
  <c r="R12" i="15"/>
  <c r="R13" i="15" s="1"/>
  <c r="D32" i="14"/>
  <c r="D33" i="14" s="1"/>
  <c r="R12" i="10"/>
  <c r="R12" i="13"/>
  <c r="B33" i="8"/>
  <c r="D19" i="13"/>
  <c r="D20" i="13" s="1"/>
  <c r="D32" i="13"/>
  <c r="D33" i="13" s="1"/>
  <c r="P17" i="13"/>
  <c r="D39" i="8" s="1"/>
  <c r="E39" i="8" s="1"/>
  <c r="X29" i="8" s="1"/>
  <c r="D45" i="13"/>
  <c r="D46" i="13" s="1"/>
  <c r="R12" i="12"/>
  <c r="K19" i="12"/>
  <c r="K20" i="12" s="1"/>
  <c r="D32" i="12"/>
  <c r="D33" i="12" s="1"/>
  <c r="P20" i="12"/>
  <c r="P17" i="12"/>
  <c r="D27" i="8" s="1"/>
  <c r="E27" i="8" s="1"/>
  <c r="X28" i="8" s="1"/>
  <c r="D45" i="12"/>
  <c r="D46" i="12" s="1"/>
  <c r="P17" i="10"/>
  <c r="P19" i="10" s="1"/>
  <c r="C60" i="8"/>
  <c r="D60" i="8" s="1"/>
  <c r="C59" i="8"/>
  <c r="D59" i="8" s="1"/>
  <c r="F20" i="16"/>
  <c r="F20" i="15"/>
  <c r="L40" i="8"/>
  <c r="E16" i="8"/>
  <c r="P20" i="14"/>
  <c r="M53" i="8"/>
  <c r="L53" i="8"/>
  <c r="N53" i="8"/>
  <c r="O53" i="8"/>
  <c r="F20" i="14"/>
  <c r="P20" i="13"/>
  <c r="F20" i="13"/>
  <c r="I48" i="8"/>
  <c r="I47" i="8"/>
  <c r="I46" i="8"/>
  <c r="K19" i="14"/>
  <c r="K20" i="14" s="1"/>
  <c r="P19" i="14"/>
  <c r="O40" i="8"/>
  <c r="M40" i="8"/>
  <c r="N40" i="8"/>
  <c r="N28" i="8"/>
  <c r="O21" i="8"/>
  <c r="O28" i="8" s="1"/>
  <c r="M28" i="8"/>
  <c r="L28" i="8"/>
  <c r="M45" i="12"/>
  <c r="F20" i="12"/>
  <c r="K45" i="12"/>
  <c r="K46" i="12" s="1"/>
  <c r="K32" i="12"/>
  <c r="K33" i="12" s="1"/>
  <c r="B9" i="8"/>
  <c r="M45" i="10"/>
  <c r="M46" i="10" s="1"/>
  <c r="F9" i="8"/>
  <c r="G9" i="8" s="1"/>
  <c r="H9" i="8" s="1"/>
  <c r="M32" i="10"/>
  <c r="M33" i="10" s="1"/>
  <c r="F20" i="10"/>
  <c r="F45" i="10"/>
  <c r="F46" i="10" s="1"/>
  <c r="F32" i="10"/>
  <c r="F33" i="10" s="1"/>
  <c r="B10" i="8"/>
  <c r="D19" i="10"/>
  <c r="D20" i="10" s="1"/>
  <c r="B11" i="8"/>
  <c r="K45" i="10"/>
  <c r="K46" i="10" s="1"/>
  <c r="K32" i="10"/>
  <c r="K33" i="10" s="1"/>
  <c r="K19" i="10"/>
  <c r="K20" i="10" s="1"/>
  <c r="D32" i="10"/>
  <c r="D45" i="10"/>
  <c r="D46" i="10" s="1"/>
  <c r="Y40" i="8"/>
  <c r="Y41" i="8"/>
  <c r="C69" i="8" l="1"/>
  <c r="D69" i="8" s="1"/>
  <c r="D15" i="8"/>
  <c r="E15" i="8" s="1"/>
  <c r="X27" i="8" s="1"/>
  <c r="C33" i="8"/>
  <c r="D33" i="8" s="1"/>
  <c r="E33" i="8" s="1"/>
  <c r="C70" i="8"/>
  <c r="D70" i="8" s="1"/>
  <c r="E70" i="8" s="1"/>
  <c r="C46" i="8"/>
  <c r="D46" i="8" s="1"/>
  <c r="E46" i="8" s="1"/>
  <c r="E49" i="8" s="1"/>
  <c r="C35" i="8"/>
  <c r="D35" i="8" s="1"/>
  <c r="C10" i="8"/>
  <c r="D10" i="8" s="1"/>
  <c r="C22" i="8"/>
  <c r="D22" i="8" s="1"/>
  <c r="E22" i="8" s="1"/>
  <c r="C23" i="8"/>
  <c r="D23" i="8" s="1"/>
  <c r="E23" i="8" s="1"/>
  <c r="C21" i="8"/>
  <c r="D21" i="8" s="1"/>
  <c r="E21" i="8" s="1"/>
  <c r="C58" i="8"/>
  <c r="P19" i="17"/>
  <c r="R13" i="17" s="1"/>
  <c r="P19" i="16"/>
  <c r="R13" i="16" s="1"/>
  <c r="X21" i="8"/>
  <c r="R13" i="10"/>
  <c r="X20" i="8"/>
  <c r="P19" i="13"/>
  <c r="R13" i="13" s="1"/>
  <c r="X19" i="8"/>
  <c r="P19" i="12"/>
  <c r="R13" i="12" s="1"/>
  <c r="G11" i="8"/>
  <c r="H11" i="8" s="1"/>
  <c r="I11" i="8" s="1"/>
  <c r="R13" i="14"/>
  <c r="I49" i="8"/>
  <c r="M46" i="12"/>
  <c r="G23" i="8"/>
  <c r="H23" i="8" s="1"/>
  <c r="I23" i="8" s="1"/>
  <c r="C11" i="8"/>
  <c r="D11" i="8" s="1"/>
  <c r="E11" i="8" s="1"/>
  <c r="G10" i="8"/>
  <c r="H10" i="8" s="1"/>
  <c r="I10" i="8" s="1"/>
  <c r="C9" i="8"/>
  <c r="D33" i="10"/>
  <c r="D5" i="5"/>
  <c r="B12" i="8"/>
  <c r="Y37" i="8"/>
  <c r="B92" i="8"/>
  <c r="D95" i="8" s="1"/>
  <c r="E95" i="8" s="1"/>
  <c r="X34" i="8" s="1"/>
  <c r="N98" i="8"/>
  <c r="L98" i="8"/>
  <c r="N87" i="8"/>
  <c r="L87" i="8"/>
  <c r="N76" i="8"/>
  <c r="L76" i="8"/>
  <c r="N65" i="8"/>
  <c r="L65" i="8"/>
  <c r="I23" i="5"/>
  <c r="E91" i="8"/>
  <c r="E92" i="8" s="1"/>
  <c r="X16" i="8" s="1"/>
  <c r="I35" i="8"/>
  <c r="L16" i="8"/>
  <c r="N16" i="8"/>
  <c r="I8" i="5"/>
  <c r="I9" i="5"/>
  <c r="D8" i="5"/>
  <c r="D9" i="5"/>
  <c r="D10" i="5"/>
  <c r="B72" i="8"/>
  <c r="I34" i="8"/>
  <c r="I33" i="8"/>
  <c r="G45" i="5"/>
  <c r="I44" i="5"/>
  <c r="I43" i="5"/>
  <c r="I42" i="5"/>
  <c r="I41" i="5"/>
  <c r="I40" i="5"/>
  <c r="I39" i="5"/>
  <c r="I38" i="5"/>
  <c r="I37" i="5"/>
  <c r="I36" i="5"/>
  <c r="G32" i="5"/>
  <c r="I31" i="5"/>
  <c r="I30" i="5"/>
  <c r="I29" i="5"/>
  <c r="I28" i="5"/>
  <c r="I27" i="5"/>
  <c r="I26" i="5"/>
  <c r="I25" i="5"/>
  <c r="I24" i="5"/>
  <c r="G19" i="5"/>
  <c r="I18" i="5"/>
  <c r="I11" i="5"/>
  <c r="I10" i="5"/>
  <c r="I7" i="5"/>
  <c r="I6" i="5"/>
  <c r="I5" i="5"/>
  <c r="D37" i="5"/>
  <c r="D38" i="5"/>
  <c r="D39" i="5"/>
  <c r="D40" i="5"/>
  <c r="D41" i="5"/>
  <c r="D42" i="5"/>
  <c r="D43" i="5"/>
  <c r="D44" i="5"/>
  <c r="D36" i="5"/>
  <c r="D24" i="5"/>
  <c r="D25" i="5"/>
  <c r="D26" i="5"/>
  <c r="D27" i="5"/>
  <c r="D28" i="5"/>
  <c r="D29" i="5"/>
  <c r="D30" i="5"/>
  <c r="D31" i="5"/>
  <c r="D23" i="5"/>
  <c r="D6" i="5"/>
  <c r="D7" i="5"/>
  <c r="D11" i="5"/>
  <c r="D18" i="5"/>
  <c r="B83" i="8"/>
  <c r="B61" i="8"/>
  <c r="B24" i="8"/>
  <c r="T22" i="8" s="1"/>
  <c r="U22" i="8" s="1"/>
  <c r="B45" i="5"/>
  <c r="B32" i="5"/>
  <c r="E81" i="8"/>
  <c r="I22" i="8"/>
  <c r="E59" i="8"/>
  <c r="E60" i="8"/>
  <c r="E71" i="8"/>
  <c r="E82" i="8"/>
  <c r="E80" i="8"/>
  <c r="E69" i="8"/>
  <c r="I21" i="8"/>
  <c r="I9" i="8"/>
  <c r="X12" i="8" l="1"/>
  <c r="D58" i="8"/>
  <c r="E58" i="8" s="1"/>
  <c r="E61" i="8" s="1"/>
  <c r="X13" i="8" s="1"/>
  <c r="D64" i="8"/>
  <c r="E64" i="8" s="1"/>
  <c r="X31" i="8" s="1"/>
  <c r="Y26" i="8" s="1"/>
  <c r="U18" i="8"/>
  <c r="Y38" i="8" s="1"/>
  <c r="D9" i="8"/>
  <c r="E9" i="8" s="1"/>
  <c r="E10" i="8"/>
  <c r="M87" i="8"/>
  <c r="X24" i="8" s="1"/>
  <c r="U23" i="8"/>
  <c r="Y39" i="8" s="1"/>
  <c r="M65" i="8"/>
  <c r="O98" i="8"/>
  <c r="O87" i="8"/>
  <c r="O65" i="8"/>
  <c r="M98" i="8"/>
  <c r="X25" i="8" s="1"/>
  <c r="I24" i="8"/>
  <c r="E72" i="8"/>
  <c r="X14" i="8" s="1"/>
  <c r="M76" i="8"/>
  <c r="O76" i="8"/>
  <c r="D19" i="5"/>
  <c r="D20" i="5" s="1"/>
  <c r="E34" i="8"/>
  <c r="I12" i="8"/>
  <c r="E83" i="8"/>
  <c r="X15" i="8" s="1"/>
  <c r="E24" i="8"/>
  <c r="E35" i="8"/>
  <c r="I36" i="8"/>
  <c r="I19" i="5"/>
  <c r="I20" i="5" s="1"/>
  <c r="I45" i="5"/>
  <c r="I46" i="5" s="1"/>
  <c r="D32" i="5"/>
  <c r="D33" i="5" s="1"/>
  <c r="I32" i="5"/>
  <c r="I33" i="5" s="1"/>
  <c r="D45" i="5"/>
  <c r="D46" i="5" s="1"/>
  <c r="M16" i="8"/>
  <c r="O16" i="8"/>
  <c r="X18" i="8" l="1"/>
  <c r="X23" i="8"/>
  <c r="X22" i="8"/>
  <c r="X10" i="8"/>
  <c r="E12" i="8"/>
  <c r="X9" i="8" s="1"/>
  <c r="E36" i="8"/>
  <c r="X11" i="8" s="1"/>
  <c r="Y17" i="8" l="1"/>
  <c r="Y8" i="8"/>
  <c r="Y36" i="8" l="1"/>
  <c r="Y42" i="8" s="1"/>
</calcChain>
</file>

<file path=xl/sharedStrings.xml><?xml version="1.0" encoding="utf-8"?>
<sst xmlns="http://schemas.openxmlformats.org/spreadsheetml/2006/main" count="1377" uniqueCount="351">
  <si>
    <t>POMOCNÁ TABULKA PRO VÝPOČET GRANTU</t>
  </si>
  <si>
    <r>
      <t xml:space="preserve">Do tabulky vložte počty účastníků a průměrnou délku trvání jejich aktivity včetně dnů na cestu. Pro výpočet průměrné délky můžete použít tabulku na listu Průměrná délka. Dále doplňte další rozpočtové kategorie (inkluze, kurzovné apod.), jsou li pro Vás relevantní. </t>
    </r>
    <r>
      <rPr>
        <sz val="12"/>
        <color rgb="FFFF0000"/>
        <rFont val="Calibri"/>
        <family val="2"/>
        <charset val="238"/>
        <scheme val="minor"/>
      </rPr>
      <t>Vyplňujte pouze buňky s červenými čísly</t>
    </r>
    <r>
      <rPr>
        <sz val="12"/>
        <color theme="1"/>
        <rFont val="Calibri"/>
        <family val="2"/>
        <charset val="238"/>
        <scheme val="minor"/>
      </rPr>
      <t xml:space="preserve">.                                                                                                                                                                                                             </t>
    </r>
    <r>
      <rPr>
        <u/>
        <sz val="12"/>
        <color theme="1"/>
        <rFont val="Calibri"/>
        <family val="2"/>
        <charset val="238"/>
        <scheme val="minor"/>
      </rPr>
      <t>Upozornění:</t>
    </r>
    <r>
      <rPr>
        <sz val="12"/>
        <color theme="1"/>
        <rFont val="Calibri"/>
        <family val="2"/>
        <charset val="238"/>
        <scheme val="minor"/>
      </rPr>
      <t xml:space="preserve"> </t>
    </r>
    <r>
      <rPr>
        <b/>
        <sz val="12"/>
        <color theme="1"/>
        <rFont val="Calibri"/>
        <family val="2"/>
        <charset val="238"/>
        <scheme val="minor"/>
      </rPr>
      <t xml:space="preserve">Tabulka slouží pouze pro orientační výpočet grantu. Konečná výše grantu se může lišit. Dům zahraniční spolupráce neručí za správnost zadání a výpočtu, který vyplývá z této tabulky! </t>
    </r>
  </si>
  <si>
    <t>POBYTOVÉ NÁKLADY + ORGANIZAČNÍ NÁKLADY</t>
  </si>
  <si>
    <t>CESTOVNÍ NÁKLADY</t>
  </si>
  <si>
    <t>DALŠÍ ROZPOČTOVÉ KATEGORIE</t>
  </si>
  <si>
    <t>GRANT CELKEM</t>
  </si>
  <si>
    <t>Krátkodobá mobilita žáků</t>
  </si>
  <si>
    <t>Rozpočtová kategorie</t>
  </si>
  <si>
    <t>Grant EUR</t>
  </si>
  <si>
    <t>Žáci</t>
  </si>
  <si>
    <t>Doprovodné osoby (DO)</t>
  </si>
  <si>
    <t>Skupina zemí</t>
  </si>
  <si>
    <t>počet účastníků</t>
  </si>
  <si>
    <t>průměrný počet dnů na účastníka</t>
  </si>
  <si>
    <t>grant na žáka</t>
  </si>
  <si>
    <t xml:space="preserve">grant celkem </t>
  </si>
  <si>
    <t>Počet DO</t>
  </si>
  <si>
    <t>grant na DO</t>
  </si>
  <si>
    <t>Standard travel - počet účastníků včetně DO</t>
  </si>
  <si>
    <t>celkem EUR</t>
  </si>
  <si>
    <t xml:space="preserve">INKLUZE </t>
  </si>
  <si>
    <t>Počet účastníků</t>
  </si>
  <si>
    <t>Reálné náklady</t>
  </si>
  <si>
    <t xml:space="preserve">Pobytové náklady </t>
  </si>
  <si>
    <t>10-99 km</t>
  </si>
  <si>
    <t>Mimořádné náklady</t>
  </si>
  <si>
    <t>Cestovní náklady</t>
  </si>
  <si>
    <t>100-499 km</t>
  </si>
  <si>
    <t xml:space="preserve">Organizace mobilit účastníků s omezenými příležitostmi: </t>
  </si>
  <si>
    <t>Organizační náklady</t>
  </si>
  <si>
    <t>500-1999 km</t>
  </si>
  <si>
    <t>Inkluze</t>
  </si>
  <si>
    <t xml:space="preserve">Celkem </t>
  </si>
  <si>
    <t>2000-2999 km</t>
  </si>
  <si>
    <t>Přípravné návštěvy</t>
  </si>
  <si>
    <t>3000-3999 km</t>
  </si>
  <si>
    <t>Kurzovné</t>
  </si>
  <si>
    <t>ORGANIZAČNÍ NÁKLADY</t>
  </si>
  <si>
    <t xml:space="preserve">Počet </t>
  </si>
  <si>
    <t>Grant</t>
  </si>
  <si>
    <t>4000-7999 km</t>
  </si>
  <si>
    <t>PŘÍPRAVNÉ NÁVŠTĚVY</t>
  </si>
  <si>
    <t>Jazyková podpora</t>
  </si>
  <si>
    <t>Počet žáků do programových zemí:</t>
  </si>
  <si>
    <t>více než 8000 km</t>
  </si>
  <si>
    <t>Mimořádné náklady na víza apod.</t>
  </si>
  <si>
    <t>Počet žáků do partnerských zemí:</t>
  </si>
  <si>
    <t>Celkem dle aktivity</t>
  </si>
  <si>
    <t>Mimořádné náklady na cestu</t>
  </si>
  <si>
    <t xml:space="preserve">GRANT CELKEM </t>
  </si>
  <si>
    <t>Dlouhodobá mobilita žáků ErasmusPro</t>
  </si>
  <si>
    <t>JAZYKOVÁ PODPORA</t>
  </si>
  <si>
    <t>Pro jazyky mimo OLS:</t>
  </si>
  <si>
    <t>Pro ErasmusPro</t>
  </si>
  <si>
    <t>MIMOŘÁDNÉ NÁKLADY NA VÍZA apod.</t>
  </si>
  <si>
    <t>MIMOŘÁDNÉ NÁKLADY NA CESTU</t>
  </si>
  <si>
    <t xml:space="preserve">Soutěže odborných dovedností </t>
  </si>
  <si>
    <t xml:space="preserve">Kurzy pro učitele </t>
  </si>
  <si>
    <t>grant na účastníka</t>
  </si>
  <si>
    <t>Standard travel - počet účastníků</t>
  </si>
  <si>
    <t>Počet účastníků do programových zemí:</t>
  </si>
  <si>
    <t>Počet účastníků do partnerských zemí:</t>
  </si>
  <si>
    <t>Výukové/školicí pobyty</t>
  </si>
  <si>
    <t xml:space="preserve">Pozvaní odborníci ze zahraničí </t>
  </si>
  <si>
    <t>Skupina zemí -pouze ČR</t>
  </si>
  <si>
    <t xml:space="preserve">Hostující učitelé </t>
  </si>
  <si>
    <t>Lze požadovat pouze organizační náklady, nikoliv cestu a pobyt.</t>
  </si>
  <si>
    <t>Počet účastníků:</t>
  </si>
  <si>
    <t>Programové země</t>
  </si>
  <si>
    <t>Partnerské země</t>
  </si>
  <si>
    <t xml:space="preserve">Partnerské země si doplňte podle toho, kam hodláte účatníky vyslat. Země, které patří do jednotlivých skupin jsou uvedeny níže. </t>
  </si>
  <si>
    <t>Skupina zemí 1</t>
  </si>
  <si>
    <t xml:space="preserve">Počet účastníků </t>
  </si>
  <si>
    <t>Počet dnů včetně dnů na cestu na    1 účastníka</t>
  </si>
  <si>
    <t>Počet dnů celkem</t>
  </si>
  <si>
    <t>Dánsko</t>
  </si>
  <si>
    <t>xxx</t>
  </si>
  <si>
    <t>Finsko</t>
  </si>
  <si>
    <t>Irsko</t>
  </si>
  <si>
    <t>Island</t>
  </si>
  <si>
    <t>Lichtenštenjsko</t>
  </si>
  <si>
    <t>Lucembursko</t>
  </si>
  <si>
    <t>Norsko</t>
  </si>
  <si>
    <t>Švédsko</t>
  </si>
  <si>
    <t>Celkem</t>
  </si>
  <si>
    <t xml:space="preserve">Průměrná délka pobytu na účastníka </t>
  </si>
  <si>
    <t>Skupina zemí 2</t>
  </si>
  <si>
    <t>Belgie</t>
  </si>
  <si>
    <r>
      <rPr>
        <b/>
        <sz val="11"/>
        <color rgb="FFFF0000"/>
        <rFont val="Calibri"/>
        <family val="2"/>
        <charset val="238"/>
        <scheme val="minor"/>
      </rPr>
      <t xml:space="preserve">Country group 2: </t>
    </r>
    <r>
      <rPr>
        <sz val="11"/>
        <color theme="1"/>
        <rFont val="Calibri"/>
        <family val="2"/>
        <charset val="238"/>
        <scheme val="minor"/>
      </rPr>
      <t>India, Kazakhstan, Brazil, DR Congo, Chile, Nigeria, Uganda, Liberia, Djibouti, DPR Korea, Uzbekistan, Turkmenistan, Dominican Republic,
Jamaica, , Belarus, Libya, Syria, Cuba, Yemen, Kenya, Rwanda, Seychelles, Antigua and Barbuda, , Brunei, Montenegro, , Malawi, Barbados, Saint Lucia,
Grenada, Dominica, Uruguay, Albania, China, Philippines, Peru, Venezuela, Panama, Ghana, Chad, Guyana, Egypt, Morocco, Kiribati, Oman, Bosnia and
Herzegovina, Iran, Mozambique, Senegal, Mauritius, Qatar, Andorra, Jordan, Indonesia, Laos, South Africa, Ethiopia, Bangladesh, Ecuador, Paraguay, Costa
Rica, Ivory Coast, Sierra Leone, Gabon, Haiti, Bahamas, Papua New Guinea, Micronesia, Ukraine, Kyrgyzstan, Russia, Monaco, San Marino, Palestine, Vatican City State.</t>
    </r>
  </si>
  <si>
    <t>Francie</t>
  </si>
  <si>
    <t>Itálie</t>
  </si>
  <si>
    <t>Kypr</t>
  </si>
  <si>
    <t>Malta</t>
  </si>
  <si>
    <t>Německo</t>
  </si>
  <si>
    <t>Nizozemí</t>
  </si>
  <si>
    <t>Portugalsko</t>
  </si>
  <si>
    <t>Rakousko</t>
  </si>
  <si>
    <t>Řecko</t>
  </si>
  <si>
    <t>Španělsko</t>
  </si>
  <si>
    <t>Skupina zemí 3</t>
  </si>
  <si>
    <t>Bulharsko</t>
  </si>
  <si>
    <r>
      <rPr>
        <b/>
        <sz val="11"/>
        <color rgb="FFFF0000"/>
        <rFont val="Calibri"/>
        <family val="2"/>
        <charset val="238"/>
        <scheme val="minor"/>
      </rPr>
      <t xml:space="preserve">Country group 3: </t>
    </r>
    <r>
      <rPr>
        <sz val="11"/>
        <color theme="1"/>
        <rFont val="Calibri"/>
        <family val="2"/>
        <charset val="238"/>
        <scheme val="minor"/>
      </rPr>
      <t>Nepal, Maldives, Tajikistan, Nicaragua, Zambia, Guinea, Congo, Botswana, Belize, Samoa, Marshall Islands, Palau, Tuvalu, Nauru, Cook
Islands, Niue, New Zealand, Pakistan, Bhutan, El Salvador, Suriname, Guatemala, Honduras, Somalia, Trinidad and Tobago, Algeria, Columbia, Gambia, Fiji,
Solomon Islands, Vanuatu, Cambodia, Zimbabwe, Burundi, Mongolia, Cameroon, Timor-Leste, Sri Lanka, Madagascar, Mali, Togo, Sao Tome &amp; Principe,
Tonga, Bolivia, Benin, Lesotho, Macao, Tunisia, Iraq, Burkina Faso, Equatorial Guinea, Central African Republic, Guinea-Bissau, Namibia, Comoros, Eritrea,
Myanmar, Afghanistan, Niger, Mauritania, Cabo Verde, Kosovo, Eswatini, South Sudan.</t>
    </r>
  </si>
  <si>
    <t>Estonsko</t>
  </si>
  <si>
    <t>Chorvatsko</t>
  </si>
  <si>
    <t>Litva</t>
  </si>
  <si>
    <t>Lotyšsko</t>
  </si>
  <si>
    <t>Maďarsko</t>
  </si>
  <si>
    <t>Severní Makedonie</t>
  </si>
  <si>
    <t>Polsko</t>
  </si>
  <si>
    <t>Rumusko</t>
  </si>
  <si>
    <t>Slovensko</t>
  </si>
  <si>
    <t>Slovinsko</t>
  </si>
  <si>
    <t>Srbsko</t>
  </si>
  <si>
    <t>Turecko</t>
  </si>
  <si>
    <t>Sazby pobytových nákladů pro mobility žáků a pracovníků v OVP</t>
  </si>
  <si>
    <t>Sazby cestovních nákladů pro mobility žáků a pracovníků v OVP</t>
  </si>
  <si>
    <t>Další rozpočtové kategorie pro mobility žáků a pracovníků v OVP</t>
  </si>
  <si>
    <t>Pracovníci</t>
  </si>
  <si>
    <t>Vzdálenost</t>
  </si>
  <si>
    <t>Standard travel</t>
  </si>
  <si>
    <t>1. - 14. den</t>
  </si>
  <si>
    <t>15. - 360. den</t>
  </si>
  <si>
    <t>15. - 60. den</t>
  </si>
  <si>
    <t>0-99 km</t>
  </si>
  <si>
    <t>skutečně vynaložené náklady</t>
  </si>
  <si>
    <t>3000 - 3999 km</t>
  </si>
  <si>
    <t>Sazby organizačních nákladů pro mobility žáků a pracovníků v OVP</t>
  </si>
  <si>
    <t>Typ aktivity</t>
  </si>
  <si>
    <t>Soutěže odborných dovedností</t>
  </si>
  <si>
    <t>Pozvaní odborníci ze zahraničí</t>
  </si>
  <si>
    <t>Hostující učitelé</t>
  </si>
  <si>
    <t>Kurzy pro učitele</t>
  </si>
  <si>
    <t>Výukové/školící pobyty</t>
  </si>
  <si>
    <t>Dlouhodobá mobilita žáků Erasmus Pro</t>
  </si>
  <si>
    <t>Aktivity do partnerských zemí</t>
  </si>
  <si>
    <t>nad 8000 km</t>
  </si>
  <si>
    <t>Výzva 2024</t>
  </si>
  <si>
    <t>Non-green travel (letadlo)</t>
  </si>
  <si>
    <t>Sazba na účastníka</t>
  </si>
  <si>
    <t>Česká republika</t>
  </si>
  <si>
    <r>
      <rPr>
        <b/>
        <sz val="14"/>
        <color rgb="FFFF0000"/>
        <rFont val="Calibri"/>
        <family val="2"/>
        <charset val="238"/>
        <scheme val="minor"/>
      </rPr>
      <t>Country group 1:</t>
    </r>
    <r>
      <rPr>
        <sz val="14"/>
        <color theme="1"/>
        <rFont val="Calibri"/>
        <family val="2"/>
        <charset val="238"/>
        <scheme val="minor"/>
      </rPr>
      <t xml:space="preserve"> Japan, Israel, South Korea, Georgia, Argentina, Armenia, Angola, Saudi Arabia, Kuwait, United States, United Kingdom, Switzerland,
Bahrain, Azerbaijan, Sudan, Saint Kitts &amp; Nevis, St. Vincent &amp; Grenadines, United Arab Emirates, Hong Kong, Lebanon, Vietnam, Mexico, Taiwan, Moldova,
Malaysia, Tanzania, Canada, Singapore, Australia, Thailand, Faroe Islands</t>
    </r>
    <r>
      <rPr>
        <sz val="11"/>
        <color theme="1"/>
        <rFont val="Calibri"/>
        <family val="2"/>
        <charset val="238"/>
        <scheme val="minor"/>
      </rPr>
      <t>.</t>
    </r>
  </si>
  <si>
    <t>Skupinová mobilita žáků</t>
  </si>
  <si>
    <t>Počet dnů celkem na účastníky</t>
  </si>
  <si>
    <t>Počet doprovodných osob</t>
  </si>
  <si>
    <t>Počet dnů celkem pro DO</t>
  </si>
  <si>
    <t>Jazyková podpora pro jazyky nedostupné v OLS</t>
  </si>
  <si>
    <t>Jazyková podpora pro dlouhodobé mobility</t>
  </si>
  <si>
    <t>Skupina 1</t>
  </si>
  <si>
    <t>Skupina 2</t>
  </si>
  <si>
    <t>Skupina 3</t>
  </si>
  <si>
    <t xml:space="preserve"> Israel</t>
  </si>
  <si>
    <t xml:space="preserve"> South Korea</t>
  </si>
  <si>
    <t xml:space="preserve"> Georgia</t>
  </si>
  <si>
    <t xml:space="preserve"> Argentina</t>
  </si>
  <si>
    <t xml:space="preserve"> Armenia</t>
  </si>
  <si>
    <t xml:space="preserve"> Angola</t>
  </si>
  <si>
    <t xml:space="preserve"> Saudi Arabia</t>
  </si>
  <si>
    <t xml:space="preserve"> Kuwait</t>
  </si>
  <si>
    <t xml:space="preserve"> United States</t>
  </si>
  <si>
    <t xml:space="preserve"> United Kingdom</t>
  </si>
  <si>
    <t xml:space="preserve"> Switzerland</t>
  </si>
  <si>
    <t xml:space="preserve"> Azerbaijan</t>
  </si>
  <si>
    <t xml:space="preserve"> Sudan</t>
  </si>
  <si>
    <t xml:space="preserve"> Saint Kitts &amp; Nevis</t>
  </si>
  <si>
    <t xml:space="preserve"> St. Vincent &amp; Grenadines</t>
  </si>
  <si>
    <t xml:space="preserve"> United Arab Emirates</t>
  </si>
  <si>
    <t xml:space="preserve"> Hong Kong</t>
  </si>
  <si>
    <t xml:space="preserve"> Lebanon</t>
  </si>
  <si>
    <t xml:space="preserve"> Vietnam</t>
  </si>
  <si>
    <t xml:space="preserve"> Mexico</t>
  </si>
  <si>
    <t xml:space="preserve"> Taiwan</t>
  </si>
  <si>
    <t xml:space="preserve"> Moldova</t>
  </si>
  <si>
    <t xml:space="preserve"> Tanzania</t>
  </si>
  <si>
    <t xml:space="preserve"> Canada</t>
  </si>
  <si>
    <t xml:space="preserve"> Singapore</t>
  </si>
  <si>
    <t xml:space="preserve"> Australia</t>
  </si>
  <si>
    <t xml:space="preserve"> Thailand</t>
  </si>
  <si>
    <t xml:space="preserve"> Faroe Islands</t>
  </si>
  <si>
    <t xml:space="preserve"> Kazakhstan</t>
  </si>
  <si>
    <t xml:space="preserve"> Brazil</t>
  </si>
  <si>
    <t xml:space="preserve"> DR Congo</t>
  </si>
  <si>
    <t xml:space="preserve"> Chile</t>
  </si>
  <si>
    <t xml:space="preserve"> Nigeria</t>
  </si>
  <si>
    <t xml:space="preserve"> Uganda</t>
  </si>
  <si>
    <t xml:space="preserve"> Liberia</t>
  </si>
  <si>
    <t xml:space="preserve"> Djibouti</t>
  </si>
  <si>
    <t xml:space="preserve"> DPR Korea</t>
  </si>
  <si>
    <t xml:space="preserve"> Uzbekistan</t>
  </si>
  <si>
    <t xml:space="preserve"> Turkmenistan</t>
  </si>
  <si>
    <t xml:space="preserve"> Dominican Republic</t>
  </si>
  <si>
    <t xml:space="preserve"> Belarus</t>
  </si>
  <si>
    <t xml:space="preserve"> Libya</t>
  </si>
  <si>
    <t xml:space="preserve"> Syria</t>
  </si>
  <si>
    <t xml:space="preserve"> Cuba</t>
  </si>
  <si>
    <t xml:space="preserve"> Yemen</t>
  </si>
  <si>
    <t xml:space="preserve"> Kenya</t>
  </si>
  <si>
    <t xml:space="preserve"> Rwanda</t>
  </si>
  <si>
    <t xml:space="preserve"> Seychelles</t>
  </si>
  <si>
    <t xml:space="preserve"> Antigua and Barbuda</t>
  </si>
  <si>
    <t xml:space="preserve"> Brunei</t>
  </si>
  <si>
    <t xml:space="preserve"> Montenegro</t>
  </si>
  <si>
    <t xml:space="preserve"> Malawi</t>
  </si>
  <si>
    <t xml:space="preserve"> Barbados</t>
  </si>
  <si>
    <t xml:space="preserve"> Saint Lucia</t>
  </si>
  <si>
    <t xml:space="preserve"> Dominica</t>
  </si>
  <si>
    <t xml:space="preserve"> Uruguay</t>
  </si>
  <si>
    <t xml:space="preserve"> Albania</t>
  </si>
  <si>
    <t xml:space="preserve"> China</t>
  </si>
  <si>
    <t xml:space="preserve"> Philippines</t>
  </si>
  <si>
    <t xml:space="preserve"> Peru</t>
  </si>
  <si>
    <t xml:space="preserve"> Venezuela</t>
  </si>
  <si>
    <t xml:space="preserve"> Panama</t>
  </si>
  <si>
    <t xml:space="preserve"> Ghana</t>
  </si>
  <si>
    <t xml:space="preserve"> Chad</t>
  </si>
  <si>
    <t xml:space="preserve"> Guyana</t>
  </si>
  <si>
    <t xml:space="preserve"> Egypt</t>
  </si>
  <si>
    <t xml:space="preserve"> Morocco</t>
  </si>
  <si>
    <t xml:space="preserve"> Kiribati</t>
  </si>
  <si>
    <t xml:space="preserve"> Oman</t>
  </si>
  <si>
    <t xml:space="preserve"> Bosnia and</t>
  </si>
  <si>
    <t xml:space="preserve"> Iran</t>
  </si>
  <si>
    <t xml:space="preserve"> Mozambique</t>
  </si>
  <si>
    <t xml:space="preserve"> Senegal</t>
  </si>
  <si>
    <t xml:space="preserve"> Mauritius</t>
  </si>
  <si>
    <t xml:space="preserve"> Qatar</t>
  </si>
  <si>
    <t xml:space="preserve"> Andorra</t>
  </si>
  <si>
    <t xml:space="preserve"> Jordan</t>
  </si>
  <si>
    <t xml:space="preserve"> Indonesia</t>
  </si>
  <si>
    <t xml:space="preserve"> Laos</t>
  </si>
  <si>
    <t xml:space="preserve"> South Africa</t>
  </si>
  <si>
    <t xml:space="preserve"> Ethiopia</t>
  </si>
  <si>
    <t xml:space="preserve"> Bangladesh</t>
  </si>
  <si>
    <t xml:space="preserve"> Ecuador</t>
  </si>
  <si>
    <t xml:space="preserve"> Paraguay</t>
  </si>
  <si>
    <t xml:space="preserve"> Ivory Coast</t>
  </si>
  <si>
    <t xml:space="preserve"> Sierra Leone</t>
  </si>
  <si>
    <t xml:space="preserve"> Gabon</t>
  </si>
  <si>
    <t xml:space="preserve"> Haiti</t>
  </si>
  <si>
    <t xml:space="preserve"> Bahamas</t>
  </si>
  <si>
    <t xml:space="preserve"> Papua New Guinea</t>
  </si>
  <si>
    <t xml:space="preserve"> Micronesia</t>
  </si>
  <si>
    <t xml:space="preserve"> Ukraine</t>
  </si>
  <si>
    <t xml:space="preserve"> Kyrgyzstan</t>
  </si>
  <si>
    <t xml:space="preserve"> Russia</t>
  </si>
  <si>
    <t xml:space="preserve"> Monaco</t>
  </si>
  <si>
    <t xml:space="preserve"> San Marino</t>
  </si>
  <si>
    <t xml:space="preserve"> Palestine</t>
  </si>
  <si>
    <t xml:space="preserve"> Vatican City State.</t>
  </si>
  <si>
    <t xml:space="preserve"> Costa Rica</t>
  </si>
  <si>
    <t xml:space="preserve"> Grenada</t>
  </si>
  <si>
    <t xml:space="preserve"> Herzegovina</t>
  </si>
  <si>
    <t xml:space="preserve"> India</t>
  </si>
  <si>
    <t xml:space="preserve"> Jamaica</t>
  </si>
  <si>
    <t xml:space="preserve"> Maldives</t>
  </si>
  <si>
    <t xml:space="preserve"> Tajikistan</t>
  </si>
  <si>
    <t xml:space="preserve"> Nicaragua</t>
  </si>
  <si>
    <t xml:space="preserve"> Zambia</t>
  </si>
  <si>
    <t xml:space="preserve"> Guinea</t>
  </si>
  <si>
    <t xml:space="preserve"> Congo</t>
  </si>
  <si>
    <t xml:space="preserve"> Botswana</t>
  </si>
  <si>
    <t xml:space="preserve"> Belize</t>
  </si>
  <si>
    <t xml:space="preserve"> Samoa</t>
  </si>
  <si>
    <t xml:space="preserve"> Marshall Islands</t>
  </si>
  <si>
    <t xml:space="preserve"> Palau</t>
  </si>
  <si>
    <t xml:space="preserve"> Tuvalu</t>
  </si>
  <si>
    <t xml:space="preserve"> Nauru</t>
  </si>
  <si>
    <t xml:space="preserve"> Niue</t>
  </si>
  <si>
    <t xml:space="preserve"> New Zealand</t>
  </si>
  <si>
    <t xml:space="preserve"> Pakistan</t>
  </si>
  <si>
    <t xml:space="preserve"> Bhutan</t>
  </si>
  <si>
    <t xml:space="preserve"> El Salvador</t>
  </si>
  <si>
    <t xml:space="preserve"> Suriname</t>
  </si>
  <si>
    <t xml:space="preserve"> Guatemala</t>
  </si>
  <si>
    <t xml:space="preserve"> Honduras</t>
  </si>
  <si>
    <t xml:space="preserve"> Somalia</t>
  </si>
  <si>
    <t xml:space="preserve"> Trinidad and Tobago</t>
  </si>
  <si>
    <t xml:space="preserve"> Algeria</t>
  </si>
  <si>
    <t xml:space="preserve"> Columbia</t>
  </si>
  <si>
    <t xml:space="preserve"> Gambia</t>
  </si>
  <si>
    <t xml:space="preserve"> Fiji</t>
  </si>
  <si>
    <t xml:space="preserve"> Vanuatu</t>
  </si>
  <si>
    <t xml:space="preserve"> Cambodia</t>
  </si>
  <si>
    <t xml:space="preserve"> Zimbabwe</t>
  </si>
  <si>
    <t xml:space="preserve"> Burundi</t>
  </si>
  <si>
    <t xml:space="preserve"> Mongolia</t>
  </si>
  <si>
    <t xml:space="preserve"> Cameroon</t>
  </si>
  <si>
    <t xml:space="preserve"> Timor-Leste</t>
  </si>
  <si>
    <t xml:space="preserve"> Sri Lanka</t>
  </si>
  <si>
    <t xml:space="preserve"> Madagascar</t>
  </si>
  <si>
    <t xml:space="preserve"> Mali</t>
  </si>
  <si>
    <t xml:space="preserve"> Togo</t>
  </si>
  <si>
    <t xml:space="preserve"> Sao Tome &amp; Principe</t>
  </si>
  <si>
    <t xml:space="preserve"> Bolivia</t>
  </si>
  <si>
    <t xml:space="preserve"> Benin</t>
  </si>
  <si>
    <t xml:space="preserve"> Lesotho</t>
  </si>
  <si>
    <t xml:space="preserve"> Macao</t>
  </si>
  <si>
    <t xml:space="preserve"> Tunisia</t>
  </si>
  <si>
    <t xml:space="preserve"> Iraq</t>
  </si>
  <si>
    <t xml:space="preserve"> Burkina Faso</t>
  </si>
  <si>
    <t xml:space="preserve"> Equatorial Guinea</t>
  </si>
  <si>
    <t xml:space="preserve"> Central African Republic</t>
  </si>
  <si>
    <t xml:space="preserve"> Guinea-Bissau</t>
  </si>
  <si>
    <t xml:space="preserve"> Namibia</t>
  </si>
  <si>
    <t xml:space="preserve"> Comoros</t>
  </si>
  <si>
    <t xml:space="preserve"> Eritrea</t>
  </si>
  <si>
    <t xml:space="preserve"> Afghanistan</t>
  </si>
  <si>
    <t xml:space="preserve"> Niger</t>
  </si>
  <si>
    <t xml:space="preserve"> Mauritania</t>
  </si>
  <si>
    <t xml:space="preserve"> Cabo Verde</t>
  </si>
  <si>
    <t xml:space="preserve"> Kosovo</t>
  </si>
  <si>
    <t xml:space="preserve"> Eswatini</t>
  </si>
  <si>
    <t xml:space="preserve"> Nepal</t>
  </si>
  <si>
    <t xml:space="preserve"> Solomon Islands</t>
  </si>
  <si>
    <t xml:space="preserve"> Tonga</t>
  </si>
  <si>
    <t xml:space="preserve"> Myanmar</t>
  </si>
  <si>
    <t xml:space="preserve"> Cook Islands</t>
  </si>
  <si>
    <t xml:space="preserve"> South Sudan</t>
  </si>
  <si>
    <r>
      <t xml:space="preserve">Partnerské země 
</t>
    </r>
    <r>
      <rPr>
        <b/>
        <sz val="12"/>
        <color theme="0"/>
        <rFont val="Calibri"/>
        <family val="2"/>
        <charset val="238"/>
        <scheme val="minor"/>
      </rPr>
      <t>Vyberte cílovou zemi ze seznamu. Všechny země, které patří do jednotlivých skupin jsou uvedeny na listu Seznam partnerských zemí</t>
    </r>
  </si>
  <si>
    <t>Cestovní vzdálenosti</t>
  </si>
  <si>
    <t>Pásmo vzdálenosti</t>
  </si>
  <si>
    <t>Standard travel
Počet účastníků</t>
  </si>
  <si>
    <t>NON-green travel
Počet účastníků</t>
  </si>
  <si>
    <t>Kontrola</t>
  </si>
  <si>
    <t>Součet účastníků aktivity</t>
  </si>
  <si>
    <t>Do programových zemí</t>
  </si>
  <si>
    <t>Do partnerských zemí</t>
  </si>
  <si>
    <t>Celkem účastníků</t>
  </si>
  <si>
    <t>Celkem Doprovodných osob</t>
  </si>
  <si>
    <t>KRÁTKODOBÁ MOBILITA VZDĚLÁVANÝCH OSOB</t>
  </si>
  <si>
    <t>Předvýjezdová přípravná návštěva</t>
  </si>
  <si>
    <t>DLOUHODOBÁ MOBILITA VZDĚLÁVANÝCH OSOB (ERASMUSPRO)</t>
  </si>
  <si>
    <t xml:space="preserve">Doprovodné osoby </t>
  </si>
  <si>
    <t>Standard travel - počet účastníků + DO</t>
  </si>
  <si>
    <t>NON-Green travel - počet účastníků + DO</t>
  </si>
  <si>
    <t>Soutěže odborných dovedností - max. 10 dnů</t>
  </si>
  <si>
    <t>SOUTĚŽE ODBORNÝCH DOVEDNOSTÍ</t>
  </si>
  <si>
    <t>SKUPINOVÁ MOBILITA ŽÁKŮ</t>
  </si>
  <si>
    <t>průměrný počet dnů na DO</t>
  </si>
  <si>
    <t>KURZY PRO PRACOVNÍKY</t>
  </si>
  <si>
    <t>Stínování</t>
  </si>
  <si>
    <t>STÍNOVÁNÍ</t>
  </si>
  <si>
    <t>NON-Green travel - počet účastníků</t>
  </si>
  <si>
    <t>VÝUKOVÉ POBYTY PRO PRACOVNÍKY</t>
  </si>
  <si>
    <t>Kurzovné na den (max. 800 EUR)</t>
  </si>
  <si>
    <t>Maximum za pracovníka</t>
  </si>
  <si>
    <t>KURZOVNÉ</t>
  </si>
  <si>
    <t>Hostující studenti učitelství</t>
  </si>
  <si>
    <t xml:space="preserve"> Bahrain</t>
  </si>
  <si>
    <t xml:space="preserve"> Japan</t>
  </si>
  <si>
    <t xml:space="preserve"> Malaysia</t>
  </si>
  <si>
    <t>Rumunsko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</si>
</sst>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 [$€-1]"/>
  </numFmts>
  <fonts count="24"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1"/>
      <color rgb="FFFF0000"/>
      <name val="Calibri"/>
      <family val="2"/>
      <charset val="238"/>
      <scheme val="minor"/>
    </font>
    <font>
      <b/>
      <sz val="14"/>
      <color theme="1"/>
      <name val="Calibri"/>
      <family val="2"/>
      <charset val="238"/>
      <scheme val="minor"/>
    </font>
    <font>
      <b/>
      <sz val="14"/>
      <color theme="0"/>
      <name val="Calibri"/>
      <family val="2"/>
      <charset val="238"/>
      <scheme val="minor"/>
    </font>
    <font>
      <sz val="11"/>
      <color rgb="FFFF0000"/>
      <name val="Calibri"/>
      <family val="2"/>
      <charset val="238"/>
      <scheme val="minor"/>
    </font>
    <font>
      <b/>
      <sz val="12"/>
      <color theme="1"/>
      <name val="Calibri"/>
      <family val="2"/>
      <charset val="238"/>
      <scheme val="minor"/>
    </font>
    <font>
      <sz val="11"/>
      <name val="Calibri"/>
      <family val="2"/>
      <charset val="238"/>
      <scheme val="minor"/>
    </font>
    <font>
      <b/>
      <sz val="16"/>
      <color theme="1"/>
      <name val="Calibri"/>
      <family val="2"/>
      <charset val="238"/>
      <scheme val="minor"/>
    </font>
    <font>
      <b/>
      <sz val="16"/>
      <name val="Calibri"/>
      <family val="2"/>
      <charset val="238"/>
      <scheme val="minor"/>
    </font>
    <font>
      <b/>
      <sz val="11"/>
      <color rgb="FF00B050"/>
      <name val="Calibri"/>
      <family val="2"/>
      <charset val="238"/>
      <scheme val="minor"/>
    </font>
    <font>
      <b/>
      <sz val="16"/>
      <color rgb="FF00B050"/>
      <name val="Calibri"/>
      <family val="2"/>
      <charset val="238"/>
      <scheme val="minor"/>
    </font>
    <font>
      <sz val="12"/>
      <color theme="1"/>
      <name val="Calibri"/>
      <family val="2"/>
      <charset val="238"/>
      <scheme val="minor"/>
    </font>
    <font>
      <sz val="12"/>
      <color rgb="FFFF0000"/>
      <name val="Calibri"/>
      <family val="2"/>
      <charset val="238"/>
      <scheme val="minor"/>
    </font>
    <font>
      <u/>
      <sz val="12"/>
      <color theme="1"/>
      <name val="Calibri"/>
      <family val="2"/>
      <charset val="238"/>
      <scheme val="minor"/>
    </font>
    <font>
      <sz val="8"/>
      <name val="Calibri"/>
      <family val="2"/>
      <charset val="238"/>
      <scheme val="minor"/>
    </font>
    <font>
      <b/>
      <sz val="14"/>
      <color rgb="FFFF0000"/>
      <name val="Calibri"/>
      <family val="2"/>
      <charset val="238"/>
      <scheme val="minor"/>
    </font>
    <font>
      <sz val="14"/>
      <color theme="1"/>
      <name val="Calibri"/>
      <family val="2"/>
      <charset val="238"/>
      <scheme val="minor"/>
    </font>
    <font>
      <b/>
      <sz val="11"/>
      <name val="Calibri"/>
      <family val="2"/>
      <charset val="238"/>
      <scheme val="minor"/>
    </font>
    <font>
      <b/>
      <sz val="12"/>
      <color theme="0"/>
      <name val="Calibri"/>
      <family val="2"/>
      <charset val="238"/>
      <scheme val="minor"/>
    </font>
    <font>
      <b/>
      <sz val="11"/>
      <color theme="0"/>
      <name val="Calibri"/>
      <family val="2"/>
      <charset val="238"/>
      <scheme val="minor"/>
    </font>
    <font>
      <sz val="11"/>
      <color theme="0"/>
      <name val="Calibri"/>
      <family val="2"/>
      <charset val="238"/>
      <scheme val="minor"/>
    </font>
    <font>
      <b/>
      <sz val="14"/>
      <name val="Calibri"/>
      <family val="2"/>
      <charset val="238"/>
      <scheme val="minor"/>
    </font>
  </fonts>
  <fills count="29">
    <fill>
      <patternFill patternType="none"/>
    </fill>
    <fill>
      <patternFill patternType="gray125"/>
    </fill>
    <fill>
      <patternFill patternType="solid">
        <fgColor theme="9" tint="0.39997558519241921"/>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4"/>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rgb="FFE97171"/>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theme="9" tint="-0.499984740745262"/>
        <bgColor indexed="64"/>
      </patternFill>
    </fill>
    <fill>
      <patternFill patternType="solid">
        <fgColor theme="7" tint="0.79998168889431442"/>
        <bgColor indexed="64"/>
      </patternFill>
    </fill>
    <fill>
      <patternFill patternType="solid">
        <fgColor theme="7" tint="-0.249977111117893"/>
        <bgColor indexed="64"/>
      </patternFill>
    </fill>
    <fill>
      <patternFill patternType="solid">
        <fgColor theme="9"/>
        <bgColor indexed="64"/>
      </patternFill>
    </fill>
    <fill>
      <patternFill patternType="solid">
        <fgColor theme="1" tint="0.499984740745262"/>
        <bgColor indexed="64"/>
      </patternFill>
    </fill>
    <fill>
      <patternFill patternType="solid">
        <fgColor theme="5" tint="0.79998168889431442"/>
        <bgColor indexed="64"/>
      </patternFill>
    </fill>
    <fill>
      <patternFill patternType="solid">
        <fgColor theme="3" tint="0.499984740745262"/>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3" tint="0.74999237037263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diagonalUp="1">
      <left style="thin">
        <color indexed="64"/>
      </left>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380">
    <xf numFmtId="0" fontId="0" fillId="0" borderId="0" xfId="0"/>
    <xf numFmtId="0" fontId="0" fillId="0" borderId="0" xfId="0" applyAlignment="1">
      <alignment horizontal="center"/>
    </xf>
    <xf numFmtId="0" fontId="0" fillId="0" borderId="17" xfId="0" applyBorder="1"/>
    <xf numFmtId="0" fontId="2" fillId="0" borderId="27" xfId="0" applyFont="1" applyBorder="1"/>
    <xf numFmtId="0" fontId="2" fillId="2" borderId="32" xfId="0" applyFont="1" applyFill="1" applyBorder="1" applyAlignment="1">
      <alignment horizontal="center" vertical="center"/>
    </xf>
    <xf numFmtId="0" fontId="2" fillId="2" borderId="33" xfId="0" applyFont="1" applyFill="1" applyBorder="1" applyAlignment="1">
      <alignment horizontal="center" vertical="center"/>
    </xf>
    <xf numFmtId="0" fontId="2" fillId="12" borderId="34" xfId="0" applyFont="1" applyFill="1" applyBorder="1" applyAlignment="1">
      <alignment horizontal="center" vertical="center"/>
    </xf>
    <xf numFmtId="0" fontId="2" fillId="11" borderId="33" xfId="0" applyFont="1" applyFill="1" applyBorder="1" applyAlignment="1">
      <alignment horizontal="center" vertical="center"/>
    </xf>
    <xf numFmtId="0" fontId="0" fillId="6" borderId="42" xfId="0" applyFill="1" applyBorder="1"/>
    <xf numFmtId="0" fontId="0" fillId="6" borderId="48" xfId="0" applyFill="1" applyBorder="1"/>
    <xf numFmtId="0" fontId="6" fillId="0" borderId="1" xfId="0" applyFont="1" applyBorder="1" applyAlignment="1" applyProtection="1">
      <alignment horizontal="center"/>
      <protection locked="0"/>
    </xf>
    <xf numFmtId="2" fontId="6" fillId="0" borderId="1" xfId="0" applyNumberFormat="1" applyFont="1" applyBorder="1" applyAlignment="1" applyProtection="1">
      <alignment horizontal="center"/>
      <protection locked="0"/>
    </xf>
    <xf numFmtId="0" fontId="0" fillId="0" borderId="0" xfId="0" applyAlignment="1">
      <alignment wrapText="1"/>
    </xf>
    <xf numFmtId="0" fontId="2" fillId="0" borderId="0" xfId="0" applyFont="1"/>
    <xf numFmtId="0" fontId="2" fillId="10" borderId="39" xfId="0" applyFont="1" applyFill="1" applyBorder="1" applyAlignment="1">
      <alignment horizontal="center"/>
    </xf>
    <xf numFmtId="0" fontId="6" fillId="0" borderId="26" xfId="0" applyFont="1" applyBorder="1" applyAlignment="1" applyProtection="1">
      <alignment horizontal="center"/>
      <protection locked="0"/>
    </xf>
    <xf numFmtId="0" fontId="4" fillId="15" borderId="14" xfId="0" applyFont="1" applyFill="1" applyBorder="1" applyAlignment="1">
      <alignment horizontal="center" vertical="center"/>
    </xf>
    <xf numFmtId="0" fontId="4" fillId="15" borderId="15" xfId="0" applyFont="1" applyFill="1" applyBorder="1" applyAlignment="1">
      <alignment horizontal="center" vertical="center"/>
    </xf>
    <xf numFmtId="0" fontId="2" fillId="11" borderId="34" xfId="0" applyFont="1" applyFill="1" applyBorder="1" applyAlignment="1">
      <alignment horizontal="center" vertical="center"/>
    </xf>
    <xf numFmtId="0" fontId="1" fillId="6" borderId="52" xfId="0" applyFont="1" applyFill="1" applyBorder="1" applyAlignment="1">
      <alignment vertical="center"/>
    </xf>
    <xf numFmtId="0" fontId="1" fillId="6" borderId="44" xfId="0" applyFont="1" applyFill="1" applyBorder="1" applyAlignment="1">
      <alignment vertical="center"/>
    </xf>
    <xf numFmtId="0" fontId="0" fillId="6" borderId="17" xfId="0" applyFill="1" applyBorder="1" applyAlignment="1">
      <alignment vertical="center"/>
    </xf>
    <xf numFmtId="0" fontId="1" fillId="6" borderId="40" xfId="0" applyFont="1" applyFill="1" applyBorder="1" applyAlignment="1">
      <alignment vertical="center"/>
    </xf>
    <xf numFmtId="0" fontId="1" fillId="6" borderId="45" xfId="0" applyFont="1" applyFill="1" applyBorder="1" applyAlignment="1">
      <alignment vertical="center"/>
    </xf>
    <xf numFmtId="165" fontId="1" fillId="2" borderId="50" xfId="0" applyNumberFormat="1" applyFont="1" applyFill="1" applyBorder="1" applyAlignment="1">
      <alignment horizontal="center" vertical="center"/>
    </xf>
    <xf numFmtId="165" fontId="1" fillId="12" borderId="50" xfId="0" applyNumberFormat="1" applyFont="1" applyFill="1" applyBorder="1" applyAlignment="1">
      <alignment horizontal="center" vertical="center"/>
    </xf>
    <xf numFmtId="165" fontId="1" fillId="11" borderId="50" xfId="0" applyNumberFormat="1" applyFont="1" applyFill="1" applyBorder="1" applyAlignment="1">
      <alignment horizontal="center" vertical="center"/>
    </xf>
    <xf numFmtId="165" fontId="1" fillId="11" borderId="53" xfId="0" applyNumberFormat="1" applyFont="1" applyFill="1" applyBorder="1" applyAlignment="1">
      <alignment horizontal="center" vertical="center"/>
    </xf>
    <xf numFmtId="165" fontId="1" fillId="2" borderId="35" xfId="0" applyNumberFormat="1" applyFont="1" applyFill="1" applyBorder="1" applyAlignment="1">
      <alignment horizontal="center" vertical="center"/>
    </xf>
    <xf numFmtId="165" fontId="1" fillId="12" borderId="35" xfId="0" applyNumberFormat="1" applyFont="1" applyFill="1" applyBorder="1" applyAlignment="1">
      <alignment horizontal="center" vertical="center"/>
    </xf>
    <xf numFmtId="165" fontId="1" fillId="11" borderId="35" xfId="0" applyNumberFormat="1" applyFont="1" applyFill="1" applyBorder="1" applyAlignment="1">
      <alignment horizontal="center" vertical="center"/>
    </xf>
    <xf numFmtId="165" fontId="1" fillId="11" borderId="54" xfId="0" applyNumberFormat="1" applyFont="1" applyFill="1" applyBorder="1" applyAlignment="1">
      <alignment horizontal="center" vertical="center"/>
    </xf>
    <xf numFmtId="165" fontId="1" fillId="2" borderId="51" xfId="0" applyNumberFormat="1" applyFont="1" applyFill="1" applyBorder="1" applyAlignment="1">
      <alignment horizontal="center" vertical="center"/>
    </xf>
    <xf numFmtId="165" fontId="1" fillId="12" borderId="51" xfId="0" applyNumberFormat="1" applyFont="1" applyFill="1" applyBorder="1" applyAlignment="1">
      <alignment horizontal="center" vertical="center"/>
    </xf>
    <xf numFmtId="165" fontId="1" fillId="11" borderId="51" xfId="0" applyNumberFormat="1" applyFont="1" applyFill="1" applyBorder="1" applyAlignment="1">
      <alignment horizontal="center" vertical="center"/>
    </xf>
    <xf numFmtId="165" fontId="1" fillId="11" borderId="55" xfId="0" applyNumberFormat="1" applyFont="1" applyFill="1" applyBorder="1" applyAlignment="1">
      <alignment horizontal="center" vertical="center"/>
    </xf>
    <xf numFmtId="165" fontId="0" fillId="11" borderId="18" xfId="0" applyNumberFormat="1" applyFill="1" applyBorder="1" applyAlignment="1">
      <alignment horizontal="center" vertical="center"/>
    </xf>
    <xf numFmtId="165" fontId="0" fillId="11" borderId="16" xfId="0" applyNumberFormat="1" applyFill="1" applyBorder="1" applyAlignment="1">
      <alignment horizontal="center" vertical="center"/>
    </xf>
    <xf numFmtId="165" fontId="0" fillId="11" borderId="13" xfId="0" applyNumberFormat="1" applyFill="1" applyBorder="1" applyAlignment="1">
      <alignment horizontal="center" vertical="center" wrapText="1"/>
    </xf>
    <xf numFmtId="165" fontId="0" fillId="11" borderId="18" xfId="0" applyNumberFormat="1" applyFill="1" applyBorder="1" applyAlignment="1">
      <alignment horizontal="center" vertical="center" wrapText="1"/>
    </xf>
    <xf numFmtId="165" fontId="0" fillId="11" borderId="16" xfId="0" applyNumberFormat="1" applyFill="1" applyBorder="1" applyAlignment="1">
      <alignment horizontal="center" vertical="center" wrapText="1"/>
    </xf>
    <xf numFmtId="165" fontId="0" fillId="11" borderId="53" xfId="0" applyNumberFormat="1" applyFill="1" applyBorder="1" applyAlignment="1">
      <alignment horizontal="center" vertical="center"/>
    </xf>
    <xf numFmtId="165" fontId="0" fillId="11" borderId="54" xfId="0" applyNumberFormat="1" applyFill="1" applyBorder="1" applyAlignment="1">
      <alignment horizontal="center" vertical="center"/>
    </xf>
    <xf numFmtId="165" fontId="0" fillId="11" borderId="55" xfId="0" applyNumberFormat="1" applyFill="1" applyBorder="1" applyAlignment="1">
      <alignment horizontal="center" vertical="center"/>
    </xf>
    <xf numFmtId="165" fontId="0" fillId="12" borderId="9" xfId="0" applyNumberFormat="1" applyFill="1" applyBorder="1" applyAlignment="1">
      <alignment horizontal="center"/>
    </xf>
    <xf numFmtId="165" fontId="0" fillId="12" borderId="1" xfId="0" applyNumberFormat="1" applyFill="1" applyBorder="1" applyAlignment="1">
      <alignment horizontal="center"/>
    </xf>
    <xf numFmtId="0" fontId="2" fillId="16" borderId="27" xfId="0" applyFont="1" applyFill="1" applyBorder="1" applyAlignment="1">
      <alignment horizontal="center"/>
    </xf>
    <xf numFmtId="165" fontId="0" fillId="11" borderId="20" xfId="0" applyNumberFormat="1" applyFill="1" applyBorder="1" applyAlignment="1">
      <alignment horizontal="center"/>
    </xf>
    <xf numFmtId="165" fontId="0" fillId="11" borderId="6" xfId="0" applyNumberFormat="1" applyFill="1" applyBorder="1" applyAlignment="1">
      <alignment horizontal="center"/>
    </xf>
    <xf numFmtId="165" fontId="0" fillId="12" borderId="49" xfId="0" applyNumberFormat="1" applyFill="1" applyBorder="1" applyAlignment="1">
      <alignment horizontal="center"/>
    </xf>
    <xf numFmtId="165" fontId="0" fillId="11" borderId="8" xfId="0" applyNumberFormat="1" applyFill="1" applyBorder="1" applyAlignment="1">
      <alignment horizontal="center"/>
    </xf>
    <xf numFmtId="0" fontId="0" fillId="11" borderId="8" xfId="0" applyFill="1" applyBorder="1" applyAlignment="1">
      <alignment horizontal="center"/>
    </xf>
    <xf numFmtId="0" fontId="2" fillId="7" borderId="60" xfId="0" applyFont="1" applyFill="1" applyBorder="1" applyAlignment="1">
      <alignment horizontal="center" vertical="center"/>
    </xf>
    <xf numFmtId="165" fontId="0" fillId="11" borderId="53" xfId="0" applyNumberFormat="1" applyFill="1" applyBorder="1" applyAlignment="1">
      <alignment horizontal="center" vertical="center" wrapText="1"/>
    </xf>
    <xf numFmtId="165" fontId="0" fillId="11" borderId="53" xfId="0" applyNumberFormat="1" applyFill="1" applyBorder="1" applyAlignment="1">
      <alignment horizontal="center" wrapText="1"/>
    </xf>
    <xf numFmtId="0" fontId="0" fillId="11" borderId="34" xfId="0" applyFill="1" applyBorder="1" applyAlignment="1">
      <alignment horizontal="center" vertical="center"/>
    </xf>
    <xf numFmtId="0" fontId="2" fillId="7" borderId="56" xfId="0" applyFont="1" applyFill="1" applyBorder="1" applyAlignment="1">
      <alignment horizontal="center"/>
    </xf>
    <xf numFmtId="0" fontId="0" fillId="7" borderId="61" xfId="0" applyFill="1" applyBorder="1"/>
    <xf numFmtId="165" fontId="0" fillId="0" borderId="0" xfId="0" applyNumberFormat="1"/>
    <xf numFmtId="0" fontId="2" fillId="0" borderId="0" xfId="0" applyFont="1" applyAlignment="1">
      <alignment horizontal="center"/>
    </xf>
    <xf numFmtId="0" fontId="0" fillId="6" borderId="1" xfId="0" applyFill="1" applyBorder="1" applyAlignment="1">
      <alignment horizontal="center"/>
    </xf>
    <xf numFmtId="165" fontId="3" fillId="0" borderId="1" xfId="0" applyNumberFormat="1" applyFont="1" applyBorder="1" applyAlignment="1" applyProtection="1">
      <alignment horizontal="right"/>
      <protection locked="0"/>
    </xf>
    <xf numFmtId="0" fontId="2" fillId="3" borderId="19"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0" borderId="0" xfId="0" applyFont="1" applyAlignment="1">
      <alignment horizontal="center" vertical="center" wrapText="1"/>
    </xf>
    <xf numFmtId="0" fontId="2" fillId="3" borderId="5"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0" borderId="5" xfId="0" applyFont="1" applyBorder="1" applyAlignment="1">
      <alignment vertical="center"/>
    </xf>
    <xf numFmtId="0" fontId="6" fillId="0" borderId="1" xfId="0" applyFont="1" applyBorder="1" applyAlignment="1">
      <alignment horizontal="center"/>
    </xf>
    <xf numFmtId="0" fontId="6" fillId="0" borderId="3" xfId="0" applyFont="1" applyBorder="1" applyAlignment="1">
      <alignment horizontal="center"/>
    </xf>
    <xf numFmtId="0" fontId="0" fillId="0" borderId="6" xfId="0" applyBorder="1" applyAlignment="1">
      <alignment horizontal="center"/>
    </xf>
    <xf numFmtId="0" fontId="2" fillId="0" borderId="5" xfId="0" applyFont="1" applyBorder="1" applyAlignment="1">
      <alignment horizontal="center" vertical="center" wrapText="1"/>
    </xf>
    <xf numFmtId="0" fontId="2" fillId="0" borderId="1" xfId="0" applyFont="1" applyBorder="1" applyAlignment="1">
      <alignment horizontal="center" vertical="center"/>
    </xf>
    <xf numFmtId="164" fontId="3" fillId="0" borderId="4" xfId="0" applyNumberFormat="1" applyFont="1" applyBorder="1" applyAlignment="1">
      <alignment horizontal="center" vertical="center"/>
    </xf>
    <xf numFmtId="0" fontId="0" fillId="0" borderId="6" xfId="0" applyBorder="1" applyAlignment="1">
      <alignment horizontal="center" vertical="center"/>
    </xf>
    <xf numFmtId="0" fontId="0" fillId="0" borderId="0" xfId="0" applyAlignment="1">
      <alignment horizontal="center" vertical="center"/>
    </xf>
    <xf numFmtId="0" fontId="11" fillId="0" borderId="5" xfId="0" applyFont="1" applyBorder="1" applyAlignment="1">
      <alignment horizontal="center" vertical="center" wrapText="1"/>
    </xf>
    <xf numFmtId="164" fontId="3" fillId="0" borderId="2" xfId="0" applyNumberFormat="1" applyFont="1" applyBorder="1" applyAlignment="1">
      <alignment horizontal="center" vertical="center"/>
    </xf>
    <xf numFmtId="2" fontId="12" fillId="0" borderId="6" xfId="0" applyNumberFormat="1" applyFont="1" applyBorder="1" applyAlignment="1">
      <alignment horizontal="center" vertical="center"/>
    </xf>
    <xf numFmtId="0" fontId="3" fillId="0" borderId="6" xfId="0" applyFont="1" applyBorder="1" applyAlignment="1">
      <alignment horizontal="center" vertical="center"/>
    </xf>
    <xf numFmtId="0" fontId="0" fillId="0" borderId="18" xfId="0" applyBorder="1"/>
    <xf numFmtId="0" fontId="2" fillId="2"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6" xfId="0" applyFont="1" applyFill="1" applyBorder="1" applyAlignment="1">
      <alignment horizontal="center" vertical="center" wrapText="1"/>
    </xf>
    <xf numFmtId="2" fontId="3" fillId="0" borderId="6" xfId="0" applyNumberFormat="1" applyFont="1" applyBorder="1" applyAlignment="1">
      <alignment horizontal="center" vertical="center"/>
    </xf>
    <xf numFmtId="0" fontId="2" fillId="0" borderId="3" xfId="0" applyFont="1" applyBorder="1" applyAlignment="1">
      <alignment horizontal="center" vertical="center"/>
    </xf>
    <xf numFmtId="164" fontId="3" fillId="0" borderId="0" xfId="0" applyNumberFormat="1" applyFont="1" applyAlignment="1">
      <alignment horizontal="center" vertical="center"/>
    </xf>
    <xf numFmtId="0" fontId="2" fillId="4" borderId="5"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6" xfId="0" applyFont="1" applyFill="1" applyBorder="1" applyAlignment="1">
      <alignment horizontal="center" vertical="center" wrapText="1"/>
    </xf>
    <xf numFmtId="164" fontId="3" fillId="0" borderId="7" xfId="0" applyNumberFormat="1" applyFont="1" applyBorder="1" applyAlignment="1">
      <alignment horizontal="center" vertical="center"/>
    </xf>
    <xf numFmtId="2" fontId="3" fillId="0" borderId="8" xfId="0" applyNumberFormat="1" applyFont="1" applyBorder="1" applyAlignment="1">
      <alignment horizontal="center" vertical="center"/>
    </xf>
    <xf numFmtId="0" fontId="0" fillId="6" borderId="0" xfId="0" applyFill="1"/>
    <xf numFmtId="0" fontId="0" fillId="0" borderId="1" xfId="0" applyBorder="1"/>
    <xf numFmtId="0" fontId="2" fillId="0" borderId="1" xfId="0" applyFont="1" applyBorder="1" applyAlignment="1">
      <alignment horizontal="center"/>
    </xf>
    <xf numFmtId="0" fontId="2" fillId="0" borderId="1" xfId="0" applyFont="1" applyBorder="1" applyAlignment="1">
      <alignment wrapText="1"/>
    </xf>
    <xf numFmtId="165" fontId="2" fillId="0" borderId="1" xfId="0" applyNumberFormat="1" applyFont="1" applyBorder="1" applyAlignment="1">
      <alignment wrapText="1"/>
    </xf>
    <xf numFmtId="0" fontId="2" fillId="0" borderId="1" xfId="0" applyFont="1" applyBorder="1" applyAlignment="1">
      <alignment vertical="center"/>
    </xf>
    <xf numFmtId="165" fontId="2" fillId="0" borderId="1" xfId="0" applyNumberFormat="1" applyFont="1" applyBorder="1" applyAlignment="1">
      <alignment horizontal="center" vertical="center"/>
    </xf>
    <xf numFmtId="0" fontId="0" fillId="0" borderId="1" xfId="0" applyBorder="1" applyAlignment="1">
      <alignment horizontal="center" vertical="center" wrapText="1"/>
    </xf>
    <xf numFmtId="0" fontId="2" fillId="6" borderId="1" xfId="0" applyFont="1" applyFill="1" applyBorder="1" applyAlignment="1">
      <alignment horizontal="center" vertical="center" wrapText="1"/>
    </xf>
    <xf numFmtId="165" fontId="2" fillId="6" borderId="1" xfId="0" applyNumberFormat="1" applyFont="1" applyFill="1" applyBorder="1" applyAlignment="1">
      <alignment horizontal="center" vertical="center" wrapText="1"/>
    </xf>
    <xf numFmtId="0" fontId="2" fillId="21" borderId="1" xfId="0" applyFont="1" applyFill="1" applyBorder="1" applyAlignment="1">
      <alignment horizontal="center" vertical="center" wrapText="1"/>
    </xf>
    <xf numFmtId="165" fontId="2" fillId="21" borderId="1" xfId="0" applyNumberFormat="1" applyFont="1" applyFill="1" applyBorder="1" applyAlignment="1">
      <alignment horizontal="center" vertical="center" wrapText="1"/>
    </xf>
    <xf numFmtId="165" fontId="2" fillId="21" borderId="3" xfId="0" applyNumberFormat="1" applyFont="1" applyFill="1" applyBorder="1" applyAlignment="1">
      <alignment horizontal="center" vertical="center" wrapText="1"/>
    </xf>
    <xf numFmtId="0" fontId="0" fillId="7" borderId="61" xfId="0" applyFill="1" applyBorder="1" applyAlignment="1">
      <alignment wrapText="1"/>
    </xf>
    <xf numFmtId="0" fontId="0" fillId="0" borderId="24" xfId="0" applyBorder="1"/>
    <xf numFmtId="0" fontId="2" fillId="6" borderId="1" xfId="0" applyFont="1" applyFill="1" applyBorder="1" applyAlignment="1">
      <alignment horizontal="center" wrapText="1"/>
    </xf>
    <xf numFmtId="165" fontId="2" fillId="6" borderId="1" xfId="0" applyNumberFormat="1" applyFont="1" applyFill="1" applyBorder="1" applyAlignment="1">
      <alignment horizontal="center" wrapText="1"/>
    </xf>
    <xf numFmtId="0" fontId="2" fillId="25" borderId="1" xfId="0" applyFont="1" applyFill="1" applyBorder="1" applyAlignment="1">
      <alignment horizontal="center" wrapText="1"/>
    </xf>
    <xf numFmtId="165" fontId="2" fillId="25" borderId="1" xfId="0" applyNumberFormat="1" applyFont="1" applyFill="1" applyBorder="1" applyAlignment="1">
      <alignment horizontal="center" wrapText="1"/>
    </xf>
    <xf numFmtId="0" fontId="0" fillId="6" borderId="0" xfId="0" applyFill="1" applyAlignment="1">
      <alignment wrapText="1"/>
    </xf>
    <xf numFmtId="165" fontId="2" fillId="0" borderId="1" xfId="0" applyNumberFormat="1" applyFont="1" applyBorder="1"/>
    <xf numFmtId="165" fontId="4" fillId="26" borderId="24" xfId="0" applyNumberFormat="1" applyFont="1" applyFill="1" applyBorder="1"/>
    <xf numFmtId="0" fontId="8" fillId="0" borderId="1" xfId="0" applyFont="1" applyBorder="1" applyAlignment="1">
      <alignment horizontal="center"/>
    </xf>
    <xf numFmtId="2" fontId="8" fillId="0" borderId="1" xfId="0" applyNumberFormat="1" applyFont="1" applyBorder="1" applyAlignment="1">
      <alignment horizontal="center"/>
    </xf>
    <xf numFmtId="165" fontId="0" fillId="0" borderId="1" xfId="0" applyNumberFormat="1" applyBorder="1"/>
    <xf numFmtId="165" fontId="2" fillId="0" borderId="3" xfId="0" applyNumberFormat="1" applyFont="1" applyBorder="1"/>
    <xf numFmtId="0" fontId="0" fillId="6" borderId="24" xfId="0" applyFill="1" applyBorder="1"/>
    <xf numFmtId="165" fontId="0" fillId="0" borderId="1" xfId="0" applyNumberFormat="1" applyBorder="1" applyAlignment="1">
      <alignment horizontal="center" wrapText="1"/>
    </xf>
    <xf numFmtId="0" fontId="0" fillId="6" borderId="1" xfId="0" applyFill="1" applyBorder="1"/>
    <xf numFmtId="165" fontId="0" fillId="6" borderId="1" xfId="0" applyNumberFormat="1" applyFill="1" applyBorder="1"/>
    <xf numFmtId="0" fontId="2" fillId="0" borderId="1" xfId="0" applyFont="1" applyBorder="1"/>
    <xf numFmtId="165" fontId="2" fillId="0" borderId="0" xfId="0" applyNumberFormat="1" applyFont="1"/>
    <xf numFmtId="0" fontId="0" fillId="8" borderId="1" xfId="0" applyFill="1" applyBorder="1" applyAlignment="1">
      <alignment horizontal="center"/>
    </xf>
    <xf numFmtId="0" fontId="8" fillId="8" borderId="1" xfId="0" applyFont="1" applyFill="1" applyBorder="1" applyAlignment="1">
      <alignment horizontal="center"/>
    </xf>
    <xf numFmtId="2" fontId="8" fillId="8" borderId="1" xfId="0" applyNumberFormat="1" applyFont="1" applyFill="1" applyBorder="1" applyAlignment="1">
      <alignment horizontal="center"/>
    </xf>
    <xf numFmtId="165" fontId="0" fillId="8" borderId="1" xfId="0" applyNumberFormat="1" applyFill="1" applyBorder="1"/>
    <xf numFmtId="165" fontId="2" fillId="8" borderId="1" xfId="0" applyNumberFormat="1" applyFont="1" applyFill="1" applyBorder="1"/>
    <xf numFmtId="165" fontId="2" fillId="8" borderId="3" xfId="0" applyNumberFormat="1" applyFont="1" applyFill="1" applyBorder="1"/>
    <xf numFmtId="2" fontId="0" fillId="0" borderId="0" xfId="0" applyNumberFormat="1"/>
    <xf numFmtId="165" fontId="2" fillId="0" borderId="1" xfId="0" applyNumberFormat="1" applyFont="1" applyBorder="1" applyAlignment="1">
      <alignment horizontal="center"/>
    </xf>
    <xf numFmtId="0" fontId="0" fillId="0" borderId="1" xfId="0" applyBorder="1" applyAlignment="1">
      <alignment horizontal="center"/>
    </xf>
    <xf numFmtId="0" fontId="2" fillId="6" borderId="24" xfId="0" applyFont="1" applyFill="1" applyBorder="1"/>
    <xf numFmtId="165" fontId="4" fillId="26" borderId="1" xfId="0" applyNumberFormat="1" applyFont="1" applyFill="1" applyBorder="1"/>
    <xf numFmtId="0" fontId="0" fillId="0" borderId="1" xfId="0" applyBorder="1" applyAlignment="1">
      <alignment horizontal="center" wrapText="1"/>
    </xf>
    <xf numFmtId="0" fontId="0" fillId="9" borderId="1" xfId="0" applyFill="1" applyBorder="1" applyAlignment="1">
      <alignment horizontal="center"/>
    </xf>
    <xf numFmtId="0" fontId="8" fillId="9" borderId="1" xfId="0" applyFont="1" applyFill="1" applyBorder="1" applyAlignment="1">
      <alignment horizontal="center"/>
    </xf>
    <xf numFmtId="2" fontId="8" fillId="9" borderId="1" xfId="0" applyNumberFormat="1" applyFont="1" applyFill="1" applyBorder="1" applyAlignment="1">
      <alignment horizontal="center"/>
    </xf>
    <xf numFmtId="165" fontId="0" fillId="9" borderId="1" xfId="0" applyNumberFormat="1" applyFill="1" applyBorder="1"/>
    <xf numFmtId="165" fontId="2" fillId="9" borderId="1" xfId="0" applyNumberFormat="1" applyFont="1" applyFill="1" applyBorder="1"/>
    <xf numFmtId="165" fontId="2" fillId="9" borderId="3" xfId="0" applyNumberFormat="1" applyFont="1" applyFill="1" applyBorder="1"/>
    <xf numFmtId="2" fontId="0" fillId="0" borderId="0" xfId="0" applyNumberFormat="1" applyAlignment="1">
      <alignment horizontal="center"/>
    </xf>
    <xf numFmtId="0" fontId="0" fillId="6" borderId="35" xfId="0" applyFill="1" applyBorder="1"/>
    <xf numFmtId="0" fontId="22" fillId="17" borderId="1" xfId="0" applyFont="1" applyFill="1" applyBorder="1" applyAlignment="1">
      <alignment horizontal="center"/>
    </xf>
    <xf numFmtId="2" fontId="22" fillId="17" borderId="1" xfId="0" applyNumberFormat="1" applyFont="1" applyFill="1" applyBorder="1" applyAlignment="1">
      <alignment horizontal="center"/>
    </xf>
    <xf numFmtId="165" fontId="22" fillId="17" borderId="1" xfId="0" applyNumberFormat="1" applyFont="1" applyFill="1" applyBorder="1"/>
    <xf numFmtId="165" fontId="21" fillId="17" borderId="1" xfId="0" applyNumberFormat="1" applyFont="1" applyFill="1" applyBorder="1"/>
    <xf numFmtId="165" fontId="21" fillId="17" borderId="3" xfId="0" applyNumberFormat="1" applyFont="1" applyFill="1" applyBorder="1"/>
    <xf numFmtId="0" fontId="6" fillId="0" borderId="0" xfId="0" applyFont="1" applyAlignment="1">
      <alignment horizontal="center"/>
    </xf>
    <xf numFmtId="165" fontId="4" fillId="26" borderId="26" xfId="0" applyNumberFormat="1" applyFont="1" applyFill="1" applyBorder="1"/>
    <xf numFmtId="165" fontId="10" fillId="3" borderId="22" xfId="0" applyNumberFormat="1" applyFont="1" applyFill="1" applyBorder="1" applyAlignment="1">
      <alignment horizontal="center"/>
    </xf>
    <xf numFmtId="0" fontId="22" fillId="20" borderId="1" xfId="0" applyFont="1" applyFill="1" applyBorder="1" applyAlignment="1">
      <alignment horizontal="center"/>
    </xf>
    <xf numFmtId="2" fontId="22" fillId="20" borderId="1" xfId="0" applyNumberFormat="1" applyFont="1" applyFill="1" applyBorder="1" applyAlignment="1">
      <alignment horizontal="center"/>
    </xf>
    <xf numFmtId="165" fontId="22" fillId="20" borderId="1" xfId="0" applyNumberFormat="1" applyFont="1" applyFill="1" applyBorder="1"/>
    <xf numFmtId="165" fontId="21" fillId="20" borderId="1" xfId="0" applyNumberFormat="1" applyFont="1" applyFill="1" applyBorder="1"/>
    <xf numFmtId="165" fontId="21" fillId="20" borderId="3" xfId="0" applyNumberFormat="1" applyFont="1" applyFill="1" applyBorder="1"/>
    <xf numFmtId="0" fontId="8" fillId="0" borderId="1" xfId="0" applyFont="1" applyBorder="1" applyAlignment="1">
      <alignment horizontal="center" wrapText="1"/>
    </xf>
    <xf numFmtId="0" fontId="0" fillId="18" borderId="1" xfId="0" applyFill="1" applyBorder="1" applyAlignment="1">
      <alignment horizontal="center"/>
    </xf>
    <xf numFmtId="0" fontId="8" fillId="18" borderId="1" xfId="0" applyFont="1" applyFill="1" applyBorder="1" applyAlignment="1">
      <alignment horizontal="center"/>
    </xf>
    <xf numFmtId="2" fontId="8" fillId="18" borderId="1" xfId="0" applyNumberFormat="1" applyFont="1" applyFill="1" applyBorder="1" applyAlignment="1">
      <alignment horizontal="center"/>
    </xf>
    <xf numFmtId="165" fontId="0" fillId="18" borderId="1" xfId="0" applyNumberFormat="1" applyFill="1" applyBorder="1"/>
    <xf numFmtId="165" fontId="2" fillId="18" borderId="1" xfId="0" applyNumberFormat="1" applyFont="1" applyFill="1" applyBorder="1"/>
    <xf numFmtId="2" fontId="6" fillId="18" borderId="1" xfId="0" applyNumberFormat="1" applyFont="1" applyFill="1" applyBorder="1" applyAlignment="1">
      <alignment horizontal="center"/>
    </xf>
    <xf numFmtId="0" fontId="22" fillId="19" borderId="1" xfId="0" applyFont="1" applyFill="1" applyBorder="1" applyAlignment="1">
      <alignment horizontal="center"/>
    </xf>
    <xf numFmtId="2" fontId="22" fillId="19" borderId="1" xfId="0" applyNumberFormat="1" applyFont="1" applyFill="1" applyBorder="1" applyAlignment="1">
      <alignment horizontal="center"/>
    </xf>
    <xf numFmtId="165" fontId="22" fillId="19" borderId="1" xfId="0" applyNumberFormat="1" applyFont="1" applyFill="1" applyBorder="1"/>
    <xf numFmtId="165" fontId="21" fillId="19" borderId="1" xfId="0" applyNumberFormat="1" applyFont="1" applyFill="1" applyBorder="1"/>
    <xf numFmtId="0" fontId="22" fillId="4" borderId="1" xfId="0" applyFont="1" applyFill="1" applyBorder="1" applyAlignment="1">
      <alignment horizontal="center"/>
    </xf>
    <xf numFmtId="2" fontId="22" fillId="4" borderId="1" xfId="0" applyNumberFormat="1" applyFont="1" applyFill="1" applyBorder="1" applyAlignment="1">
      <alignment horizontal="center"/>
    </xf>
    <xf numFmtId="165" fontId="22" fillId="4" borderId="1" xfId="0" applyNumberFormat="1" applyFont="1" applyFill="1" applyBorder="1"/>
    <xf numFmtId="165" fontId="21" fillId="4" borderId="1" xfId="0" applyNumberFormat="1" applyFont="1" applyFill="1" applyBorder="1"/>
    <xf numFmtId="0" fontId="2" fillId="3" borderId="0" xfId="0" applyFont="1" applyFill="1" applyAlignment="1">
      <alignment horizontal="center" vertical="center" wrapText="1"/>
    </xf>
    <xf numFmtId="0" fontId="2" fillId="16" borderId="19" xfId="0" applyFont="1" applyFill="1" applyBorder="1" applyAlignment="1">
      <alignment horizontal="center" vertical="center" wrapText="1"/>
    </xf>
    <xf numFmtId="0" fontId="2" fillId="16" borderId="62" xfId="0" applyFont="1" applyFill="1" applyBorder="1" applyAlignment="1">
      <alignment horizontal="center" vertical="center" wrapText="1"/>
    </xf>
    <xf numFmtId="0" fontId="0" fillId="22" borderId="6" xfId="0" applyFill="1" applyBorder="1" applyAlignment="1">
      <alignment horizontal="center" vertical="center"/>
    </xf>
    <xf numFmtId="0" fontId="6" fillId="0" borderId="0" xfId="0" applyFont="1"/>
    <xf numFmtId="0" fontId="8" fillId="0" borderId="20" xfId="0" applyFont="1" applyBorder="1" applyAlignment="1">
      <alignment horizontal="center" vertical="center"/>
    </xf>
    <xf numFmtId="0" fontId="8" fillId="0" borderId="6" xfId="0" applyFont="1" applyBorder="1" applyAlignment="1">
      <alignment horizontal="center" vertical="center"/>
    </xf>
    <xf numFmtId="0" fontId="2" fillId="22" borderId="5" xfId="0" applyFont="1" applyFill="1" applyBorder="1" applyAlignment="1">
      <alignment horizontal="center" vertical="center" wrapText="1"/>
    </xf>
    <xf numFmtId="0" fontId="2" fillId="22" borderId="1" xfId="0" applyFont="1" applyFill="1" applyBorder="1" applyAlignment="1">
      <alignment horizontal="center" vertical="center"/>
    </xf>
    <xf numFmtId="164" fontId="3" fillId="23" borderId="4" xfId="0" applyNumberFormat="1" applyFont="1" applyFill="1" applyBorder="1" applyAlignment="1">
      <alignment horizontal="center" vertical="center"/>
    </xf>
    <xf numFmtId="0" fontId="19" fillId="22" borderId="6" xfId="0" applyFont="1" applyFill="1" applyBorder="1" applyAlignment="1">
      <alignment horizontal="center" vertical="center"/>
    </xf>
    <xf numFmtId="0" fontId="19" fillId="22" borderId="1" xfId="0" applyFont="1" applyFill="1" applyBorder="1" applyAlignment="1">
      <alignment horizontal="center" vertical="center"/>
    </xf>
    <xf numFmtId="0" fontId="19" fillId="22" borderId="5" xfId="0" applyFont="1" applyFill="1" applyBorder="1" applyAlignment="1">
      <alignment horizontal="center" vertical="center" wrapText="1"/>
    </xf>
    <xf numFmtId="164" fontId="19" fillId="23" borderId="2" xfId="0" applyNumberFormat="1" applyFont="1" applyFill="1" applyBorder="1" applyAlignment="1">
      <alignment horizontal="center" vertical="center"/>
    </xf>
    <xf numFmtId="2" fontId="10" fillId="22" borderId="6" xfId="0" applyNumberFormat="1" applyFont="1" applyFill="1" applyBorder="1" applyAlignment="1">
      <alignment horizontal="center" vertical="center"/>
    </xf>
    <xf numFmtId="0" fontId="19" fillId="8" borderId="5" xfId="0" applyFont="1" applyFill="1" applyBorder="1" applyAlignment="1">
      <alignment horizontal="center" vertical="center" wrapText="1"/>
    </xf>
    <xf numFmtId="0" fontId="19" fillId="8" borderId="1" xfId="0" applyFont="1" applyFill="1" applyBorder="1" applyAlignment="1">
      <alignment horizontal="center" vertical="center"/>
    </xf>
    <xf numFmtId="164" fontId="19" fillId="23" borderId="4" xfId="0" applyNumberFormat="1" applyFont="1" applyFill="1" applyBorder="1" applyAlignment="1">
      <alignment horizontal="center" vertical="center"/>
    </xf>
    <xf numFmtId="0" fontId="19" fillId="8" borderId="6" xfId="0" applyFont="1" applyFill="1" applyBorder="1" applyAlignment="1">
      <alignment horizontal="center" vertical="center"/>
    </xf>
    <xf numFmtId="2" fontId="10" fillId="8" borderId="6" xfId="0" applyNumberFormat="1" applyFont="1" applyFill="1" applyBorder="1" applyAlignment="1">
      <alignment horizontal="center" vertical="center"/>
    </xf>
    <xf numFmtId="0" fontId="19" fillId="24" borderId="5" xfId="0" applyFont="1" applyFill="1" applyBorder="1" applyAlignment="1">
      <alignment horizontal="center" vertical="center" wrapText="1"/>
    </xf>
    <xf numFmtId="0" fontId="19" fillId="24" borderId="1" xfId="0" applyFont="1" applyFill="1" applyBorder="1" applyAlignment="1">
      <alignment horizontal="center" vertical="center"/>
    </xf>
    <xf numFmtId="0" fontId="8" fillId="24" borderId="6" xfId="0" applyFont="1" applyFill="1" applyBorder="1" applyAlignment="1">
      <alignment horizontal="center" vertical="center"/>
    </xf>
    <xf numFmtId="0" fontId="19" fillId="24" borderId="6" xfId="0" applyFont="1" applyFill="1" applyBorder="1" applyAlignment="1">
      <alignment horizontal="center" vertical="center"/>
    </xf>
    <xf numFmtId="0" fontId="8" fillId="0" borderId="0" xfId="0" applyFont="1" applyAlignment="1">
      <alignment horizontal="center" vertical="center"/>
    </xf>
    <xf numFmtId="164" fontId="19" fillId="23" borderId="7" xfId="0" applyNumberFormat="1" applyFont="1" applyFill="1" applyBorder="1" applyAlignment="1">
      <alignment horizontal="center" vertical="center"/>
    </xf>
    <xf numFmtId="2" fontId="10" fillId="24" borderId="6" xfId="0" applyNumberFormat="1" applyFont="1" applyFill="1" applyBorder="1" applyAlignment="1">
      <alignment horizontal="center" vertical="center"/>
    </xf>
    <xf numFmtId="2" fontId="19" fillId="0" borderId="8" xfId="0" applyNumberFormat="1" applyFont="1" applyBorder="1" applyAlignment="1">
      <alignment horizontal="center" vertical="center"/>
    </xf>
    <xf numFmtId="0" fontId="8" fillId="0" borderId="64" xfId="0" applyFont="1" applyBorder="1" applyAlignment="1">
      <alignment horizontal="center" vertical="center"/>
    </xf>
    <xf numFmtId="0" fontId="19" fillId="0" borderId="34" xfId="0" applyFont="1" applyBorder="1" applyAlignment="1">
      <alignment horizontal="center" vertical="center"/>
    </xf>
    <xf numFmtId="0" fontId="0" fillId="8" borderId="6" xfId="0" applyFill="1" applyBorder="1" applyAlignment="1">
      <alignment horizontal="center"/>
    </xf>
    <xf numFmtId="0" fontId="0" fillId="24" borderId="6" xfId="0" applyFill="1" applyBorder="1" applyAlignment="1">
      <alignment horizontal="center"/>
    </xf>
    <xf numFmtId="0" fontId="19" fillId="0" borderId="27" xfId="0" applyFont="1" applyBorder="1" applyAlignment="1">
      <alignment horizontal="center" vertical="center"/>
    </xf>
    <xf numFmtId="0" fontId="6" fillId="6" borderId="1" xfId="0" applyFont="1" applyFill="1" applyBorder="1" applyAlignment="1" applyProtection="1">
      <alignment horizontal="center" vertical="center"/>
      <protection locked="0"/>
    </xf>
    <xf numFmtId="0" fontId="6" fillId="6" borderId="3" xfId="0" applyFont="1" applyFill="1" applyBorder="1" applyAlignment="1" applyProtection="1">
      <alignment horizontal="center" vertical="center"/>
      <protection locked="0"/>
    </xf>
    <xf numFmtId="0" fontId="0" fillId="6" borderId="6" xfId="0" applyFill="1" applyBorder="1" applyAlignment="1" applyProtection="1">
      <alignment horizontal="center" vertical="center"/>
      <protection locked="0"/>
    </xf>
    <xf numFmtId="0" fontId="6" fillId="6" borderId="6" xfId="0" applyFont="1" applyFill="1" applyBorder="1" applyAlignment="1" applyProtection="1">
      <alignment horizontal="center" vertical="center"/>
      <protection locked="0"/>
    </xf>
    <xf numFmtId="0" fontId="2" fillId="6" borderId="5" xfId="0" applyFont="1" applyFill="1" applyBorder="1" applyAlignment="1" applyProtection="1">
      <alignment vertical="center"/>
      <protection locked="0"/>
    </xf>
    <xf numFmtId="0" fontId="6" fillId="6" borderId="1" xfId="0" applyFont="1" applyFill="1" applyBorder="1" applyAlignment="1" applyProtection="1">
      <alignment horizontal="center"/>
      <protection locked="0"/>
    </xf>
    <xf numFmtId="0" fontId="6" fillId="6" borderId="3" xfId="0" applyFont="1" applyFill="1" applyBorder="1" applyAlignment="1" applyProtection="1">
      <alignment horizontal="center"/>
      <protection locked="0"/>
    </xf>
    <xf numFmtId="0" fontId="6" fillId="6" borderId="6" xfId="0" applyFont="1" applyFill="1" applyBorder="1" applyAlignment="1" applyProtection="1">
      <alignment horizontal="center"/>
      <protection locked="0"/>
    </xf>
    <xf numFmtId="0" fontId="0" fillId="6" borderId="6" xfId="0" applyFill="1" applyBorder="1" applyAlignment="1" applyProtection="1">
      <alignment horizontal="center"/>
      <protection locked="0"/>
    </xf>
    <xf numFmtId="0" fontId="0" fillId="27" borderId="5" xfId="0" applyFill="1" applyBorder="1"/>
    <xf numFmtId="0" fontId="0" fillId="27" borderId="63" xfId="0" applyFill="1" applyBorder="1"/>
    <xf numFmtId="0" fontId="2" fillId="27" borderId="32" xfId="0" applyFont="1" applyFill="1" applyBorder="1"/>
    <xf numFmtId="0" fontId="0" fillId="27" borderId="19" xfId="0" applyFill="1" applyBorder="1"/>
    <xf numFmtId="0" fontId="2" fillId="27" borderId="5" xfId="0" applyFont="1" applyFill="1" applyBorder="1"/>
    <xf numFmtId="0" fontId="2" fillId="27" borderId="57" xfId="0" applyFont="1" applyFill="1" applyBorder="1"/>
    <xf numFmtId="0" fontId="2" fillId="27" borderId="45" xfId="0" applyFont="1" applyFill="1" applyBorder="1"/>
    <xf numFmtId="0" fontId="2" fillId="27" borderId="27" xfId="0" applyFont="1" applyFill="1" applyBorder="1"/>
    <xf numFmtId="0" fontId="6" fillId="28" borderId="1" xfId="0" applyFont="1" applyFill="1" applyBorder="1" applyAlignment="1" applyProtection="1">
      <alignment horizontal="center" vertical="center"/>
      <protection locked="0"/>
    </xf>
    <xf numFmtId="0" fontId="6" fillId="28" borderId="3" xfId="0" applyFont="1" applyFill="1" applyBorder="1" applyAlignment="1" applyProtection="1">
      <alignment horizontal="center" vertical="center"/>
      <protection locked="0"/>
    </xf>
    <xf numFmtId="0" fontId="0" fillId="28" borderId="6" xfId="0" applyFill="1" applyBorder="1" applyAlignment="1" applyProtection="1">
      <alignment horizontal="center" vertical="center"/>
      <protection locked="0"/>
    </xf>
    <xf numFmtId="0" fontId="2" fillId="28" borderId="5" xfId="0" applyFont="1" applyFill="1" applyBorder="1" applyAlignment="1" applyProtection="1">
      <alignment vertical="center"/>
      <protection locked="0"/>
    </xf>
    <xf numFmtId="0" fontId="6" fillId="28" borderId="1" xfId="0" applyFont="1" applyFill="1" applyBorder="1" applyAlignment="1" applyProtection="1">
      <alignment horizontal="center"/>
      <protection locked="0"/>
    </xf>
    <xf numFmtId="0" fontId="6" fillId="28" borderId="3" xfId="0" applyFont="1" applyFill="1" applyBorder="1" applyAlignment="1" applyProtection="1">
      <alignment horizontal="center"/>
      <protection locked="0"/>
    </xf>
    <xf numFmtId="0" fontId="6" fillId="28" borderId="6" xfId="0" applyFont="1" applyFill="1" applyBorder="1" applyAlignment="1" applyProtection="1">
      <alignment horizontal="center"/>
      <protection locked="0"/>
    </xf>
    <xf numFmtId="0" fontId="6" fillId="6" borderId="64" xfId="0" applyFont="1" applyFill="1" applyBorder="1" applyAlignment="1" applyProtection="1">
      <alignment horizontal="center" vertical="center"/>
      <protection locked="0"/>
    </xf>
    <xf numFmtId="0" fontId="3" fillId="6" borderId="5" xfId="0" applyFont="1" applyFill="1" applyBorder="1" applyAlignment="1" applyProtection="1">
      <alignment vertical="center"/>
      <protection locked="0"/>
    </xf>
    <xf numFmtId="0" fontId="6" fillId="0" borderId="1" xfId="0" applyFont="1" applyBorder="1" applyAlignment="1" applyProtection="1">
      <alignment horizontal="center" wrapText="1"/>
      <protection locked="0"/>
    </xf>
    <xf numFmtId="0" fontId="5" fillId="13" borderId="21" xfId="0" applyFont="1" applyFill="1" applyBorder="1" applyAlignment="1">
      <alignment horizontal="center" vertical="center"/>
    </xf>
    <xf numFmtId="0" fontId="5" fillId="13" borderId="22" xfId="0" applyFont="1" applyFill="1" applyBorder="1" applyAlignment="1">
      <alignment horizontal="center" vertical="center"/>
    </xf>
    <xf numFmtId="0" fontId="5" fillId="13" borderId="11" xfId="0" applyFont="1" applyFill="1" applyBorder="1" applyAlignment="1">
      <alignment horizontal="center" vertical="center"/>
    </xf>
    <xf numFmtId="0" fontId="5" fillId="13" borderId="12" xfId="0" applyFont="1" applyFill="1" applyBorder="1" applyAlignment="1">
      <alignment horizontal="center" vertical="center"/>
    </xf>
    <xf numFmtId="0" fontId="5" fillId="13" borderId="13" xfId="0" applyFont="1" applyFill="1" applyBorder="1" applyAlignment="1">
      <alignment horizontal="center" vertical="center"/>
    </xf>
    <xf numFmtId="0" fontId="5" fillId="13" borderId="14" xfId="0" applyFont="1" applyFill="1" applyBorder="1" applyAlignment="1">
      <alignment horizontal="center" vertical="center"/>
    </xf>
    <xf numFmtId="0" fontId="5" fillId="13" borderId="15" xfId="0" applyFont="1" applyFill="1" applyBorder="1" applyAlignment="1">
      <alignment horizontal="center" vertical="center"/>
    </xf>
    <xf numFmtId="0" fontId="5" fillId="13" borderId="16" xfId="0" applyFont="1" applyFill="1" applyBorder="1" applyAlignment="1">
      <alignment horizontal="center" vertical="center"/>
    </xf>
    <xf numFmtId="0" fontId="5" fillId="13" borderId="11" xfId="0" applyFont="1" applyFill="1" applyBorder="1" applyAlignment="1">
      <alignment horizontal="center" vertical="center" wrapText="1"/>
    </xf>
    <xf numFmtId="0" fontId="4" fillId="2" borderId="0" xfId="0" applyFont="1" applyFill="1" applyAlignment="1">
      <alignment horizontal="center"/>
    </xf>
    <xf numFmtId="0" fontId="4" fillId="9" borderId="0" xfId="0" applyFont="1" applyFill="1" applyAlignment="1">
      <alignment horizontal="center"/>
    </xf>
    <xf numFmtId="0" fontId="5" fillId="17" borderId="0" xfId="0" applyFont="1" applyFill="1" applyAlignment="1">
      <alignment horizontal="center"/>
    </xf>
    <xf numFmtId="0" fontId="5" fillId="20" borderId="0" xfId="0" applyFont="1" applyFill="1" applyAlignment="1">
      <alignment horizontal="center"/>
    </xf>
    <xf numFmtId="0" fontId="23" fillId="18" borderId="0" xfId="0" applyFont="1" applyFill="1" applyAlignment="1">
      <alignment horizontal="center"/>
    </xf>
    <xf numFmtId="0" fontId="23" fillId="10" borderId="0" xfId="0" applyFont="1" applyFill="1" applyAlignment="1">
      <alignment horizontal="center"/>
    </xf>
    <xf numFmtId="0" fontId="23" fillId="19" borderId="0" xfId="0" applyFont="1" applyFill="1" applyAlignment="1">
      <alignment horizontal="center"/>
    </xf>
    <xf numFmtId="0" fontId="5" fillId="7" borderId="1" xfId="0" applyFont="1" applyFill="1" applyBorder="1" applyAlignment="1">
      <alignment horizontal="center" vertical="center"/>
    </xf>
    <xf numFmtId="0" fontId="2" fillId="20" borderId="1" xfId="0" applyFont="1" applyFill="1" applyBorder="1" applyAlignment="1">
      <alignment horizontal="center" vertical="center"/>
    </xf>
    <xf numFmtId="0" fontId="2" fillId="0" borderId="1" xfId="0" applyFont="1" applyBorder="1" applyAlignment="1">
      <alignment horizontal="center"/>
    </xf>
    <xf numFmtId="0" fontId="2" fillId="0" borderId="3" xfId="0" applyFont="1" applyBorder="1" applyAlignment="1">
      <alignment horizontal="center"/>
    </xf>
    <xf numFmtId="0" fontId="2" fillId="0" borderId="23" xfId="0" applyFont="1" applyBorder="1" applyAlignment="1">
      <alignment horizontal="center"/>
    </xf>
    <xf numFmtId="0" fontId="2" fillId="0" borderId="24" xfId="0" applyFont="1" applyBorder="1" applyAlignment="1">
      <alignment horizontal="center"/>
    </xf>
    <xf numFmtId="0" fontId="5" fillId="2" borderId="1" xfId="0" applyFont="1" applyFill="1" applyBorder="1" applyAlignment="1">
      <alignment horizontal="center" vertical="center"/>
    </xf>
    <xf numFmtId="0" fontId="2" fillId="13" borderId="10" xfId="0" applyFont="1" applyFill="1" applyBorder="1" applyAlignment="1">
      <alignment horizontal="center" vertical="center"/>
    </xf>
    <xf numFmtId="0" fontId="2" fillId="13" borderId="25" xfId="0" applyFont="1" applyFill="1" applyBorder="1" applyAlignment="1">
      <alignment horizontal="center" vertical="center"/>
    </xf>
    <xf numFmtId="0" fontId="2" fillId="13" borderId="31" xfId="0" applyFont="1" applyFill="1" applyBorder="1" applyAlignment="1">
      <alignment horizontal="center" vertical="center"/>
    </xf>
    <xf numFmtId="0" fontId="2" fillId="14" borderId="10" xfId="0" applyFont="1" applyFill="1" applyBorder="1" applyAlignment="1">
      <alignment horizontal="center" vertical="center"/>
    </xf>
    <xf numFmtId="0" fontId="2" fillId="14" borderId="25" xfId="0" applyFont="1" applyFill="1" applyBorder="1" applyAlignment="1">
      <alignment horizontal="center" vertical="center"/>
    </xf>
    <xf numFmtId="0" fontId="2" fillId="14" borderId="31" xfId="0" applyFont="1" applyFill="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13" fillId="0" borderId="17" xfId="0" applyFont="1" applyBorder="1" applyAlignment="1">
      <alignment horizontal="center" vertical="center" wrapText="1"/>
    </xf>
    <xf numFmtId="0" fontId="13" fillId="0" borderId="0" xfId="0" applyFont="1" applyAlignment="1">
      <alignment horizontal="center" vertical="center" wrapText="1"/>
    </xf>
    <xf numFmtId="0" fontId="13" fillId="0" borderId="18"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0" fillId="0" borderId="23" xfId="0" applyBorder="1" applyAlignment="1">
      <alignment horizontal="center"/>
    </xf>
    <xf numFmtId="0" fontId="2" fillId="13" borderId="1" xfId="0" applyFont="1" applyFill="1" applyBorder="1" applyAlignment="1">
      <alignment horizontal="center" vertical="center"/>
    </xf>
    <xf numFmtId="0" fontId="2" fillId="0" borderId="3" xfId="0" applyFont="1" applyBorder="1" applyAlignment="1">
      <alignment horizontal="center" wrapText="1"/>
    </xf>
    <xf numFmtId="0" fontId="2" fillId="0" borderId="23" xfId="0" applyFont="1" applyBorder="1" applyAlignment="1">
      <alignment horizontal="center" wrapText="1"/>
    </xf>
    <xf numFmtId="0" fontId="2" fillId="0" borderId="24" xfId="0" applyFont="1" applyBorder="1" applyAlignment="1">
      <alignment horizontal="center" wrapText="1"/>
    </xf>
    <xf numFmtId="0" fontId="0" fillId="0" borderId="1" xfId="0" applyBorder="1" applyAlignment="1">
      <alignment horizontal="center"/>
    </xf>
    <xf numFmtId="0" fontId="2" fillId="13" borderId="3" xfId="0" applyFont="1" applyFill="1" applyBorder="1" applyAlignment="1">
      <alignment horizontal="center" vertical="center"/>
    </xf>
    <xf numFmtId="0" fontId="2" fillId="13" borderId="23" xfId="0" applyFont="1" applyFill="1" applyBorder="1" applyAlignment="1">
      <alignment horizontal="center" vertical="center"/>
    </xf>
    <xf numFmtId="0" fontId="2" fillId="13" borderId="24" xfId="0" applyFont="1" applyFill="1" applyBorder="1" applyAlignment="1">
      <alignment horizontal="center" vertical="center"/>
    </xf>
    <xf numFmtId="0" fontId="21" fillId="19" borderId="1" xfId="0" applyFont="1" applyFill="1" applyBorder="1" applyAlignment="1">
      <alignment horizontal="center" vertical="center"/>
    </xf>
    <xf numFmtId="0" fontId="23" fillId="18" borderId="1" xfId="0" applyFont="1" applyFill="1" applyBorder="1" applyAlignment="1">
      <alignment horizontal="center" vertical="center"/>
    </xf>
    <xf numFmtId="0" fontId="23" fillId="10" borderId="1" xfId="0" applyFont="1" applyFill="1" applyBorder="1" applyAlignment="1">
      <alignment horizontal="center" vertical="center"/>
    </xf>
    <xf numFmtId="0" fontId="5" fillId="19" borderId="1" xfId="0" applyFont="1" applyFill="1" applyBorder="1" applyAlignment="1">
      <alignment horizontal="center" vertical="center"/>
    </xf>
    <xf numFmtId="0" fontId="5" fillId="20" borderId="1" xfId="0" applyFont="1" applyFill="1" applyBorder="1" applyAlignment="1">
      <alignment horizontal="center" vertical="center"/>
    </xf>
    <xf numFmtId="0" fontId="5" fillId="5" borderId="1" xfId="0" applyFont="1" applyFill="1" applyBorder="1" applyAlignment="1">
      <alignment horizontal="center" vertical="center"/>
    </xf>
    <xf numFmtId="0" fontId="21" fillId="5" borderId="1" xfId="0" applyFont="1" applyFill="1" applyBorder="1" applyAlignment="1">
      <alignment horizontal="center" vertical="center"/>
    </xf>
    <xf numFmtId="0" fontId="8" fillId="0" borderId="23" xfId="0" applyFont="1" applyBorder="1" applyAlignment="1">
      <alignment horizontal="center"/>
    </xf>
    <xf numFmtId="0" fontId="2" fillId="4" borderId="1" xfId="0" applyFont="1" applyFill="1" applyBorder="1" applyAlignment="1">
      <alignment horizontal="center" vertical="center"/>
    </xf>
    <xf numFmtId="0" fontId="5" fillId="4" borderId="1" xfId="0" applyFont="1" applyFill="1" applyBorder="1" applyAlignment="1">
      <alignment horizontal="center" vertical="center"/>
    </xf>
    <xf numFmtId="0" fontId="21" fillId="8" borderId="1" xfId="0" applyFont="1" applyFill="1" applyBorder="1" applyAlignment="1">
      <alignment horizontal="center" vertical="center"/>
    </xf>
    <xf numFmtId="0" fontId="21" fillId="9" borderId="1" xfId="0" applyFont="1" applyFill="1" applyBorder="1" applyAlignment="1">
      <alignment horizontal="center" vertical="center"/>
    </xf>
    <xf numFmtId="0" fontId="2" fillId="17" borderId="1" xfId="0" applyFont="1" applyFill="1" applyBorder="1" applyAlignment="1">
      <alignment horizontal="center" vertical="center"/>
    </xf>
    <xf numFmtId="0" fontId="19" fillId="18" borderId="1" xfId="0" applyFont="1" applyFill="1" applyBorder="1" applyAlignment="1">
      <alignment horizontal="center" vertical="center"/>
    </xf>
    <xf numFmtId="0" fontId="2" fillId="12" borderId="1" xfId="0" applyFont="1" applyFill="1" applyBorder="1" applyAlignment="1">
      <alignment horizontal="center" vertical="center"/>
    </xf>
    <xf numFmtId="0" fontId="5" fillId="17" borderId="1" xfId="0" applyFont="1" applyFill="1" applyBorder="1" applyAlignment="1">
      <alignment horizontal="center" vertical="center"/>
    </xf>
    <xf numFmtId="0" fontId="2" fillId="0" borderId="26" xfId="0" applyFont="1" applyBorder="1" applyAlignment="1">
      <alignment horizontal="center"/>
    </xf>
    <xf numFmtId="0" fontId="5" fillId="9" borderId="1" xfId="0" applyFont="1" applyFill="1" applyBorder="1" applyAlignment="1">
      <alignment horizontal="center" vertical="center"/>
    </xf>
    <xf numFmtId="0" fontId="4" fillId="26" borderId="28" xfId="0" applyFont="1" applyFill="1" applyBorder="1" applyAlignment="1">
      <alignment horizontal="center" wrapText="1"/>
    </xf>
    <xf numFmtId="0" fontId="4" fillId="26" borderId="30" xfId="0" applyFont="1" applyFill="1" applyBorder="1" applyAlignment="1">
      <alignment horizontal="center" wrapText="1"/>
    </xf>
    <xf numFmtId="0" fontId="4" fillId="26" borderId="1" xfId="0" applyFont="1" applyFill="1" applyBorder="1" applyAlignment="1">
      <alignment horizontal="center" wrapText="1"/>
    </xf>
    <xf numFmtId="165" fontId="2" fillId="0" borderId="1" xfId="0" applyNumberFormat="1" applyFont="1" applyBorder="1" applyAlignment="1">
      <alignment horizontal="center" wrapText="1"/>
    </xf>
    <xf numFmtId="0" fontId="10" fillId="3" borderId="21" xfId="0" applyFont="1" applyFill="1" applyBorder="1" applyAlignment="1">
      <alignment horizontal="center"/>
    </xf>
    <xf numFmtId="0" fontId="10" fillId="3" borderId="22" xfId="0" applyFont="1" applyFill="1" applyBorder="1" applyAlignment="1">
      <alignment horizontal="center"/>
    </xf>
    <xf numFmtId="0" fontId="4" fillId="26" borderId="3" xfId="0" applyFont="1" applyFill="1" applyBorder="1" applyAlignment="1">
      <alignment horizontal="center" wrapText="1"/>
    </xf>
    <xf numFmtId="0" fontId="4" fillId="26" borderId="24" xfId="0" applyFont="1" applyFill="1" applyBorder="1" applyAlignment="1">
      <alignment horizontal="center" wrapText="1"/>
    </xf>
    <xf numFmtId="0" fontId="0" fillId="6" borderId="45" xfId="0" applyFill="1" applyBorder="1" applyAlignment="1">
      <alignment horizontal="center"/>
    </xf>
    <xf numFmtId="0" fontId="0" fillId="6" borderId="46" xfId="0" applyFill="1" applyBorder="1" applyAlignment="1">
      <alignment horizontal="center"/>
    </xf>
    <xf numFmtId="0" fontId="0" fillId="6" borderId="47" xfId="0" applyFill="1" applyBorder="1" applyAlignment="1">
      <alignment horizontal="center"/>
    </xf>
    <xf numFmtId="0" fontId="4" fillId="15" borderId="11" xfId="0" applyFont="1" applyFill="1" applyBorder="1" applyAlignment="1">
      <alignment horizontal="center" vertical="center"/>
    </xf>
    <xf numFmtId="0" fontId="4" fillId="15" borderId="12" xfId="0" applyFont="1" applyFill="1" applyBorder="1" applyAlignment="1">
      <alignment horizontal="center" vertical="center"/>
    </xf>
    <xf numFmtId="0" fontId="4" fillId="15" borderId="13" xfId="0" applyFont="1" applyFill="1" applyBorder="1" applyAlignment="1">
      <alignment horizontal="center" vertical="center"/>
    </xf>
    <xf numFmtId="0" fontId="4" fillId="15" borderId="14" xfId="0" applyFont="1" applyFill="1" applyBorder="1" applyAlignment="1">
      <alignment horizontal="center" vertical="center"/>
    </xf>
    <xf numFmtId="0" fontId="4" fillId="15" borderId="15" xfId="0" applyFont="1" applyFill="1" applyBorder="1" applyAlignment="1">
      <alignment horizontal="center" vertical="center"/>
    </xf>
    <xf numFmtId="0" fontId="4" fillId="15" borderId="16" xfId="0" applyFont="1" applyFill="1" applyBorder="1" applyAlignment="1">
      <alignment horizontal="center" vertical="center"/>
    </xf>
    <xf numFmtId="0" fontId="2" fillId="7" borderId="21" xfId="0" applyFont="1" applyFill="1" applyBorder="1" applyAlignment="1">
      <alignment horizontal="center" vertical="center"/>
    </xf>
    <xf numFmtId="0" fontId="2" fillId="7" borderId="38" xfId="0" applyFont="1" applyFill="1" applyBorder="1" applyAlignment="1">
      <alignment horizontal="center" vertical="center"/>
    </xf>
    <xf numFmtId="0" fontId="2" fillId="7" borderId="59" xfId="0" applyFont="1" applyFill="1" applyBorder="1" applyAlignment="1">
      <alignment horizontal="center" vertical="center"/>
    </xf>
    <xf numFmtId="0" fontId="2" fillId="7" borderId="11" xfId="0" applyFont="1" applyFill="1" applyBorder="1" applyAlignment="1">
      <alignment horizontal="center" vertical="center"/>
    </xf>
    <xf numFmtId="0" fontId="2" fillId="7" borderId="12" xfId="0" applyFont="1" applyFill="1" applyBorder="1" applyAlignment="1">
      <alignment horizontal="center" vertical="center"/>
    </xf>
    <xf numFmtId="0" fontId="2" fillId="7" borderId="58" xfId="0" applyFont="1" applyFill="1" applyBorder="1" applyAlignment="1">
      <alignment horizontal="center" vertical="center"/>
    </xf>
    <xf numFmtId="0" fontId="0" fillId="6" borderId="44" xfId="0" applyFill="1" applyBorder="1" applyAlignment="1">
      <alignment horizontal="center"/>
    </xf>
    <xf numFmtId="0" fontId="0" fillId="6" borderId="23" xfId="0" applyFill="1" applyBorder="1" applyAlignment="1">
      <alignment horizontal="center"/>
    </xf>
    <xf numFmtId="0" fontId="0" fillId="6" borderId="24" xfId="0" applyFill="1" applyBorder="1" applyAlignment="1">
      <alignment horizontal="center"/>
    </xf>
    <xf numFmtId="0" fontId="0" fillId="6" borderId="57" xfId="0" applyFill="1" applyBorder="1" applyAlignment="1">
      <alignment horizontal="center"/>
    </xf>
    <xf numFmtId="0" fontId="0" fillId="6" borderId="49" xfId="0" applyFill="1" applyBorder="1" applyAlignment="1">
      <alignment horizontal="center"/>
    </xf>
    <xf numFmtId="0" fontId="0" fillId="6" borderId="19" xfId="0" applyFill="1" applyBorder="1" applyAlignment="1">
      <alignment horizontal="center"/>
    </xf>
    <xf numFmtId="0" fontId="0" fillId="6" borderId="9" xfId="0" applyFill="1" applyBorder="1" applyAlignment="1">
      <alignment horizontal="center"/>
    </xf>
    <xf numFmtId="0" fontId="0" fillId="6" borderId="5" xfId="0" applyFill="1" applyBorder="1" applyAlignment="1">
      <alignment horizontal="center"/>
    </xf>
    <xf numFmtId="0" fontId="0" fillId="6" borderId="1" xfId="0" applyFill="1" applyBorder="1" applyAlignment="1">
      <alignment horizontal="center"/>
    </xf>
    <xf numFmtId="0" fontId="2" fillId="7" borderId="21" xfId="0" applyFont="1" applyFill="1" applyBorder="1" applyAlignment="1">
      <alignment horizontal="center"/>
    </xf>
    <xf numFmtId="0" fontId="2" fillId="7" borderId="38" xfId="0" applyFont="1" applyFill="1" applyBorder="1" applyAlignment="1">
      <alignment horizontal="center"/>
    </xf>
    <xf numFmtId="0" fontId="0" fillId="6" borderId="40" xfId="0" applyFill="1" applyBorder="1" applyAlignment="1">
      <alignment horizontal="center"/>
    </xf>
    <xf numFmtId="0" fontId="0" fillId="6" borderId="41" xfId="0" applyFill="1" applyBorder="1" applyAlignment="1">
      <alignment horizontal="center"/>
    </xf>
    <xf numFmtId="0" fontId="0" fillId="6" borderId="43" xfId="0" applyFill="1" applyBorder="1" applyAlignment="1">
      <alignment horizontal="center"/>
    </xf>
    <xf numFmtId="0" fontId="4" fillId="15" borderId="21" xfId="0" applyFont="1" applyFill="1" applyBorder="1" applyAlignment="1">
      <alignment horizontal="center" vertical="center"/>
    </xf>
    <xf numFmtId="0" fontId="4" fillId="15" borderId="38" xfId="0" applyFont="1" applyFill="1" applyBorder="1" applyAlignment="1">
      <alignment horizontal="center" vertical="center"/>
    </xf>
    <xf numFmtId="0" fontId="4" fillId="15" borderId="22" xfId="0" applyFont="1" applyFill="1" applyBorder="1" applyAlignment="1">
      <alignment horizontal="center" vertical="center"/>
    </xf>
    <xf numFmtId="0" fontId="2" fillId="9" borderId="21" xfId="0" applyFont="1" applyFill="1" applyBorder="1" applyAlignment="1">
      <alignment horizontal="center" vertical="center"/>
    </xf>
    <xf numFmtId="0" fontId="2" fillId="9" borderId="22" xfId="0" applyFont="1" applyFill="1" applyBorder="1" applyAlignment="1">
      <alignment horizontal="center" vertical="center"/>
    </xf>
    <xf numFmtId="0" fontId="2" fillId="10" borderId="21" xfId="0" applyFont="1" applyFill="1" applyBorder="1" applyAlignment="1">
      <alignment horizontal="center" vertical="center"/>
    </xf>
    <xf numFmtId="0" fontId="2" fillId="10" borderId="22" xfId="0" applyFont="1" applyFill="1" applyBorder="1" applyAlignment="1">
      <alignment horizontal="center" vertical="center"/>
    </xf>
    <xf numFmtId="0" fontId="2" fillId="11" borderId="14" xfId="0" applyFont="1" applyFill="1" applyBorder="1" applyAlignment="1">
      <alignment horizontal="center" vertical="center" wrapText="1"/>
    </xf>
    <xf numFmtId="0" fontId="2" fillId="11" borderId="16" xfId="0" applyFont="1" applyFill="1" applyBorder="1" applyAlignment="1">
      <alignment horizontal="center" vertical="center" wrapText="1"/>
    </xf>
    <xf numFmtId="0" fontId="2" fillId="0" borderId="0" xfId="0" applyFont="1" applyAlignment="1">
      <alignment horizontal="center"/>
    </xf>
    <xf numFmtId="0" fontId="0" fillId="0" borderId="28" xfId="0" applyBorder="1" applyAlignment="1">
      <alignment horizontal="left" wrapText="1"/>
    </xf>
    <xf numFmtId="0" fontId="0" fillId="0" borderId="29" xfId="0" applyBorder="1" applyAlignment="1">
      <alignment horizontal="left" wrapText="1"/>
    </xf>
    <xf numFmtId="0" fontId="0" fillId="0" borderId="30" xfId="0" applyBorder="1" applyAlignment="1">
      <alignment horizontal="left" wrapText="1"/>
    </xf>
    <xf numFmtId="0" fontId="0" fillId="0" borderId="36" xfId="0" applyBorder="1" applyAlignment="1">
      <alignment horizontal="left" wrapText="1"/>
    </xf>
    <xf numFmtId="0" fontId="0" fillId="0" borderId="0" xfId="0" applyAlignment="1">
      <alignment horizontal="left" wrapText="1"/>
    </xf>
    <xf numFmtId="0" fontId="0" fillId="0" borderId="37" xfId="0" applyBorder="1" applyAlignment="1">
      <alignment horizontal="left" wrapText="1"/>
    </xf>
    <xf numFmtId="0" fontId="0" fillId="0" borderId="10" xfId="0" applyBorder="1" applyAlignment="1">
      <alignment horizontal="left" wrapText="1"/>
    </xf>
    <xf numFmtId="0" fontId="0" fillId="0" borderId="25" xfId="0" applyBorder="1" applyAlignment="1">
      <alignment horizontal="left" wrapText="1"/>
    </xf>
    <xf numFmtId="0" fontId="0" fillId="0" borderId="31" xfId="0" applyBorder="1" applyAlignment="1">
      <alignment horizontal="left" wrapText="1"/>
    </xf>
    <xf numFmtId="0" fontId="0" fillId="0" borderId="29" xfId="0" applyBorder="1" applyAlignment="1">
      <alignment horizontal="left"/>
    </xf>
    <xf numFmtId="0" fontId="0" fillId="0" borderId="30" xfId="0" applyBorder="1" applyAlignment="1">
      <alignment horizontal="left"/>
    </xf>
    <xf numFmtId="0" fontId="0" fillId="0" borderId="36" xfId="0" applyBorder="1" applyAlignment="1">
      <alignment horizontal="left"/>
    </xf>
    <xf numFmtId="0" fontId="0" fillId="0" borderId="0" xfId="0" applyAlignment="1">
      <alignment horizontal="left"/>
    </xf>
    <xf numFmtId="0" fontId="0" fillId="0" borderId="37" xfId="0" applyBorder="1" applyAlignment="1">
      <alignment horizontal="left"/>
    </xf>
    <xf numFmtId="0" fontId="0" fillId="0" borderId="10" xfId="0" applyBorder="1" applyAlignment="1">
      <alignment horizontal="left"/>
    </xf>
    <xf numFmtId="0" fontId="0" fillId="0" borderId="25" xfId="0" applyBorder="1" applyAlignment="1">
      <alignment horizontal="left"/>
    </xf>
    <xf numFmtId="0" fontId="0" fillId="0" borderId="31" xfId="0" applyBorder="1" applyAlignment="1">
      <alignment horizontal="left"/>
    </xf>
    <xf numFmtId="0" fontId="0" fillId="0" borderId="28" xfId="0" applyBorder="1" applyAlignment="1">
      <alignment vertical="top" wrapText="1"/>
    </xf>
    <xf numFmtId="0" fontId="0" fillId="0" borderId="29" xfId="0" applyBorder="1" applyAlignment="1">
      <alignment vertical="top" wrapText="1"/>
    </xf>
    <xf numFmtId="0" fontId="0" fillId="0" borderId="30" xfId="0" applyBorder="1" applyAlignment="1">
      <alignment vertical="top" wrapText="1"/>
    </xf>
    <xf numFmtId="0" fontId="0" fillId="0" borderId="36" xfId="0" applyBorder="1" applyAlignment="1">
      <alignment vertical="top" wrapText="1"/>
    </xf>
    <xf numFmtId="0" fontId="0" fillId="0" borderId="0" xfId="0" applyAlignment="1">
      <alignment vertical="top" wrapText="1"/>
    </xf>
    <xf numFmtId="0" fontId="0" fillId="0" borderId="37" xfId="0" applyBorder="1" applyAlignment="1">
      <alignment vertical="top" wrapText="1"/>
    </xf>
    <xf numFmtId="0" fontId="0" fillId="0" borderId="10" xfId="0" applyBorder="1" applyAlignment="1">
      <alignment vertical="top" wrapText="1"/>
    </xf>
    <xf numFmtId="0" fontId="0" fillId="0" borderId="25" xfId="0" applyBorder="1" applyAlignment="1">
      <alignment vertical="top" wrapText="1"/>
    </xf>
    <xf numFmtId="0" fontId="0" fillId="0" borderId="31" xfId="0" applyBorder="1" applyAlignment="1">
      <alignment vertical="top" wrapText="1"/>
    </xf>
    <xf numFmtId="0" fontId="3" fillId="0" borderId="28" xfId="0" applyFont="1" applyBorder="1" applyAlignment="1">
      <alignment horizontal="center" wrapText="1"/>
    </xf>
    <xf numFmtId="0" fontId="3" fillId="0" borderId="29" xfId="0" applyFont="1" applyBorder="1" applyAlignment="1">
      <alignment horizontal="center" wrapText="1"/>
    </xf>
    <xf numFmtId="0" fontId="3" fillId="0" borderId="30" xfId="0" applyFont="1" applyBorder="1" applyAlignment="1">
      <alignment horizontal="center" wrapText="1"/>
    </xf>
    <xf numFmtId="0" fontId="3" fillId="0" borderId="10" xfId="0" applyFont="1" applyBorder="1" applyAlignment="1">
      <alignment horizontal="center" wrapText="1"/>
    </xf>
    <xf numFmtId="0" fontId="3" fillId="0" borderId="25" xfId="0" applyFont="1" applyBorder="1" applyAlignment="1">
      <alignment horizontal="center" wrapText="1"/>
    </xf>
    <xf numFmtId="0" fontId="3" fillId="0" borderId="31" xfId="0" applyFont="1" applyBorder="1" applyAlignment="1">
      <alignment horizontal="center" wrapText="1"/>
    </xf>
  </cellXfs>
  <cellStyles count="1">
    <cellStyle name="Normální" xfId="0" builtinId="0"/>
  </cellStyles>
  <dxfs count="4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97171"/>
      <color rgb="FFFF1D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iv Office">
  <a:themeElements>
    <a:clrScheme name="Aspekt">
      <a:dk1>
        <a:sysClr val="windowText" lastClr="000000"/>
      </a:dk1>
      <a:lt1>
        <a:sysClr val="window" lastClr="FFFFFF"/>
      </a:lt1>
      <a:dk2>
        <a:srgbClr val="323232"/>
      </a:dk2>
      <a:lt2>
        <a:srgbClr val="E3DED1"/>
      </a:lt2>
      <a:accent1>
        <a:srgbClr val="F07F09"/>
      </a:accent1>
      <a:accent2>
        <a:srgbClr val="9F2936"/>
      </a:accent2>
      <a:accent3>
        <a:srgbClr val="1B587C"/>
      </a:accent3>
      <a:accent4>
        <a:srgbClr val="4E8542"/>
      </a:accent4>
      <a:accent5>
        <a:srgbClr val="604878"/>
      </a:accent5>
      <a:accent6>
        <a:srgbClr val="C19859"/>
      </a:accent6>
      <a:hlink>
        <a:srgbClr val="6B9F25"/>
      </a:hlink>
      <a:folHlink>
        <a:srgbClr val="B26B0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8E1A5-7512-4C1B-AB97-B00AB93CEA18}">
  <sheetPr>
    <tabColor theme="9" tint="0.59999389629810485"/>
  </sheetPr>
  <dimension ref="A1:R46"/>
  <sheetViews>
    <sheetView topLeftCell="A28" zoomScaleNormal="100" workbookViewId="0">
      <selection activeCell="A42" sqref="A42"/>
    </sheetView>
  </sheetViews>
  <sheetFormatPr defaultRowHeight="15" x14ac:dyDescent="0.25"/>
  <cols>
    <col min="1" max="1" width="18.85546875" customWidth="1"/>
    <col min="2" max="2" width="10" customWidth="1"/>
    <col min="3" max="3" width="16.85546875" customWidth="1"/>
    <col min="4" max="6" width="10.140625" customWidth="1"/>
    <col min="7" max="7" width="3.42578125" customWidth="1"/>
    <col min="8" max="8" width="18.85546875" customWidth="1"/>
    <col min="9" max="9" width="10" customWidth="1"/>
    <col min="10" max="10" width="16.85546875" customWidth="1"/>
    <col min="11" max="13" width="10.140625" customWidth="1"/>
    <col min="14" max="14" width="7" customWidth="1"/>
    <col min="15" max="15" width="26.28515625" bestFit="1" customWidth="1"/>
    <col min="16" max="16" width="19.42578125" bestFit="1" customWidth="1"/>
    <col min="17" max="17" width="18.140625" customWidth="1"/>
    <col min="18" max="18" width="14" customWidth="1"/>
  </cols>
  <sheetData>
    <row r="1" spans="1:18" ht="19.5" thickBot="1" x14ac:dyDescent="0.35">
      <c r="A1" s="245" t="s">
        <v>328</v>
      </c>
      <c r="B1" s="245"/>
      <c r="C1" s="245"/>
      <c r="D1" s="245"/>
      <c r="E1" s="245"/>
      <c r="F1" s="245"/>
      <c r="G1" s="245"/>
      <c r="H1" s="245"/>
      <c r="I1" s="245"/>
      <c r="J1" s="245"/>
      <c r="K1" s="245"/>
      <c r="L1" s="245"/>
      <c r="M1" s="245"/>
      <c r="N1" s="245"/>
      <c r="O1" s="245"/>
      <c r="P1" s="245"/>
      <c r="Q1" s="245"/>
      <c r="R1" s="245"/>
    </row>
    <row r="2" spans="1:18" ht="15" customHeight="1" x14ac:dyDescent="0.25">
      <c r="A2" s="238" t="s">
        <v>68</v>
      </c>
      <c r="B2" s="239"/>
      <c r="C2" s="239"/>
      <c r="D2" s="239"/>
      <c r="E2" s="239"/>
      <c r="F2" s="240"/>
      <c r="H2" s="244" t="s">
        <v>317</v>
      </c>
      <c r="I2" s="239"/>
      <c r="J2" s="239"/>
      <c r="K2" s="239"/>
      <c r="L2" s="239"/>
      <c r="M2" s="240"/>
      <c r="O2" s="238" t="s">
        <v>318</v>
      </c>
      <c r="P2" s="239"/>
      <c r="Q2" s="239"/>
      <c r="R2" s="240"/>
    </row>
    <row r="3" spans="1:18" ht="39.75" customHeight="1" thickBot="1" x14ac:dyDescent="0.3">
      <c r="A3" s="241"/>
      <c r="B3" s="242"/>
      <c r="C3" s="242"/>
      <c r="D3" s="242"/>
      <c r="E3" s="242"/>
      <c r="F3" s="243"/>
      <c r="H3" s="241"/>
      <c r="I3" s="242"/>
      <c r="J3" s="242"/>
      <c r="K3" s="242"/>
      <c r="L3" s="242"/>
      <c r="M3" s="243"/>
      <c r="O3" s="241"/>
      <c r="P3" s="242"/>
      <c r="Q3" s="242"/>
      <c r="R3" s="243"/>
    </row>
    <row r="4" spans="1:18" ht="48" customHeight="1" x14ac:dyDescent="0.25">
      <c r="A4" s="62" t="s">
        <v>71</v>
      </c>
      <c r="B4" s="63" t="s">
        <v>72</v>
      </c>
      <c r="C4" s="64" t="s">
        <v>73</v>
      </c>
      <c r="D4" s="65" t="s">
        <v>142</v>
      </c>
      <c r="E4" s="176" t="s">
        <v>143</v>
      </c>
      <c r="F4" s="65" t="s">
        <v>144</v>
      </c>
      <c r="G4" s="66"/>
      <c r="H4" s="67" t="s">
        <v>71</v>
      </c>
      <c r="I4" s="68" t="s">
        <v>72</v>
      </c>
      <c r="J4" s="69" t="s">
        <v>73</v>
      </c>
      <c r="K4" s="70" t="s">
        <v>74</v>
      </c>
      <c r="L4" s="176" t="s">
        <v>143</v>
      </c>
      <c r="M4" s="65" t="s">
        <v>144</v>
      </c>
      <c r="O4" s="177" t="s">
        <v>319</v>
      </c>
      <c r="P4" s="178" t="s">
        <v>320</v>
      </c>
      <c r="Q4" s="178" t="s">
        <v>321</v>
      </c>
      <c r="R4" s="178" t="s">
        <v>84</v>
      </c>
    </row>
    <row r="5" spans="1:18" ht="19.5" customHeight="1" x14ac:dyDescent="0.25">
      <c r="A5" s="71" t="s">
        <v>87</v>
      </c>
      <c r="B5" s="209"/>
      <c r="C5" s="210"/>
      <c r="D5" s="179">
        <f t="shared" ref="D5:D18" si="0">B5*C5</f>
        <v>0</v>
      </c>
      <c r="E5" s="209"/>
      <c r="F5" s="211"/>
      <c r="G5" s="1"/>
      <c r="H5" s="213"/>
      <c r="I5" s="209"/>
      <c r="J5" s="210"/>
      <c r="K5" s="179">
        <f>I5*J5</f>
        <v>0</v>
      </c>
      <c r="L5" s="209"/>
      <c r="M5" s="211"/>
      <c r="O5" s="218" t="s">
        <v>24</v>
      </c>
      <c r="P5" s="212"/>
      <c r="Q5" s="212"/>
      <c r="R5" s="182">
        <f>P5+Q5</f>
        <v>0</v>
      </c>
    </row>
    <row r="6" spans="1:18" x14ac:dyDescent="0.25">
      <c r="A6" s="71" t="s">
        <v>75</v>
      </c>
      <c r="B6" s="209"/>
      <c r="C6" s="210"/>
      <c r="D6" s="179">
        <f t="shared" si="0"/>
        <v>0</v>
      </c>
      <c r="E6" s="209"/>
      <c r="F6" s="211"/>
      <c r="G6" s="1"/>
      <c r="H6" s="213"/>
      <c r="I6" s="209"/>
      <c r="J6" s="210"/>
      <c r="K6" s="179">
        <f t="shared" ref="K6:K18" si="1">I6*J6</f>
        <v>0</v>
      </c>
      <c r="L6" s="209"/>
      <c r="M6" s="211"/>
      <c r="O6" s="218" t="s">
        <v>27</v>
      </c>
      <c r="P6" s="212"/>
      <c r="Q6" s="212"/>
      <c r="R6" s="182">
        <f t="shared" ref="R6:R11" si="2">P6+Q6</f>
        <v>0</v>
      </c>
    </row>
    <row r="7" spans="1:18" x14ac:dyDescent="0.25">
      <c r="A7" s="71" t="s">
        <v>77</v>
      </c>
      <c r="B7" s="209"/>
      <c r="C7" s="210"/>
      <c r="D7" s="179">
        <f t="shared" si="0"/>
        <v>0</v>
      </c>
      <c r="E7" s="209"/>
      <c r="F7" s="211"/>
      <c r="G7" s="1"/>
      <c r="H7" s="213"/>
      <c r="I7" s="209"/>
      <c r="J7" s="210"/>
      <c r="K7" s="179">
        <f t="shared" si="1"/>
        <v>0</v>
      </c>
      <c r="L7" s="209"/>
      <c r="M7" s="211"/>
      <c r="O7" s="218" t="s">
        <v>30</v>
      </c>
      <c r="P7" s="212"/>
      <c r="Q7" s="212"/>
      <c r="R7" s="182">
        <f t="shared" si="2"/>
        <v>0</v>
      </c>
    </row>
    <row r="8" spans="1:18" x14ac:dyDescent="0.25">
      <c r="A8" s="71" t="s">
        <v>89</v>
      </c>
      <c r="B8" s="209"/>
      <c r="C8" s="210"/>
      <c r="D8" s="179">
        <f t="shared" si="0"/>
        <v>0</v>
      </c>
      <c r="E8" s="209"/>
      <c r="F8" s="211"/>
      <c r="G8" s="1"/>
      <c r="H8" s="213"/>
      <c r="I8" s="209"/>
      <c r="J8" s="210"/>
      <c r="K8" s="179">
        <f t="shared" si="1"/>
        <v>0</v>
      </c>
      <c r="L8" s="209"/>
      <c r="M8" s="211"/>
      <c r="O8" s="218" t="s">
        <v>33</v>
      </c>
      <c r="P8" s="212"/>
      <c r="Q8" s="212"/>
      <c r="R8" s="182">
        <f t="shared" si="2"/>
        <v>0</v>
      </c>
    </row>
    <row r="9" spans="1:18" x14ac:dyDescent="0.25">
      <c r="A9" s="71" t="s">
        <v>78</v>
      </c>
      <c r="B9" s="209"/>
      <c r="C9" s="210"/>
      <c r="D9" s="179">
        <f t="shared" si="0"/>
        <v>0</v>
      </c>
      <c r="E9" s="209"/>
      <c r="F9" s="211"/>
      <c r="G9" s="1"/>
      <c r="H9" s="213"/>
      <c r="I9" s="209"/>
      <c r="J9" s="210"/>
      <c r="K9" s="179">
        <f t="shared" si="1"/>
        <v>0</v>
      </c>
      <c r="L9" s="209"/>
      <c r="M9" s="211"/>
      <c r="O9" s="218" t="s">
        <v>35</v>
      </c>
      <c r="P9" s="212"/>
      <c r="Q9" s="212"/>
      <c r="R9" s="182">
        <f t="shared" si="2"/>
        <v>0</v>
      </c>
    </row>
    <row r="10" spans="1:18" x14ac:dyDescent="0.25">
      <c r="A10" s="71" t="s">
        <v>79</v>
      </c>
      <c r="B10" s="209"/>
      <c r="C10" s="210"/>
      <c r="D10" s="179">
        <f t="shared" si="0"/>
        <v>0</v>
      </c>
      <c r="E10" s="209"/>
      <c r="F10" s="211"/>
      <c r="G10" s="1"/>
      <c r="H10" s="213"/>
      <c r="I10" s="209"/>
      <c r="J10" s="210"/>
      <c r="K10" s="179">
        <f t="shared" si="1"/>
        <v>0</v>
      </c>
      <c r="L10" s="209"/>
      <c r="M10" s="211"/>
      <c r="O10" s="218" t="s">
        <v>40</v>
      </c>
      <c r="P10" s="212"/>
      <c r="Q10" s="212"/>
      <c r="R10" s="182">
        <f t="shared" si="2"/>
        <v>0</v>
      </c>
    </row>
    <row r="11" spans="1:18" ht="15.75" thickBot="1" x14ac:dyDescent="0.3">
      <c r="A11" s="71" t="s">
        <v>90</v>
      </c>
      <c r="B11" s="209"/>
      <c r="C11" s="210"/>
      <c r="D11" s="179">
        <f t="shared" si="0"/>
        <v>0</v>
      </c>
      <c r="E11" s="209"/>
      <c r="F11" s="212"/>
      <c r="G11" s="1"/>
      <c r="H11" s="213"/>
      <c r="I11" s="209"/>
      <c r="J11" s="210"/>
      <c r="K11" s="179">
        <f t="shared" si="1"/>
        <v>0</v>
      </c>
      <c r="L11" s="209"/>
      <c r="M11" s="211"/>
      <c r="O11" s="219" t="s">
        <v>44</v>
      </c>
      <c r="P11" s="233"/>
      <c r="Q11" s="233"/>
      <c r="R11" s="204">
        <f t="shared" si="2"/>
        <v>0</v>
      </c>
    </row>
    <row r="12" spans="1:18" ht="15.75" thickBot="1" x14ac:dyDescent="0.3">
      <c r="A12" s="71" t="s">
        <v>80</v>
      </c>
      <c r="B12" s="209"/>
      <c r="C12" s="210"/>
      <c r="D12" s="179">
        <f t="shared" si="0"/>
        <v>0</v>
      </c>
      <c r="E12" s="209"/>
      <c r="F12" s="211"/>
      <c r="G12" s="1"/>
      <c r="H12" s="213"/>
      <c r="I12" s="209"/>
      <c r="J12" s="210"/>
      <c r="K12" s="179">
        <f t="shared" si="1"/>
        <v>0</v>
      </c>
      <c r="L12" s="209"/>
      <c r="M12" s="211"/>
      <c r="O12" s="220" t="s">
        <v>47</v>
      </c>
      <c r="P12" s="205">
        <f>SUM(P5:P11)</f>
        <v>0</v>
      </c>
      <c r="Q12" s="205">
        <f>SUM(Q5:Q11)</f>
        <v>0</v>
      </c>
      <c r="R12" s="205">
        <f>SUM(R5:R11)</f>
        <v>0</v>
      </c>
    </row>
    <row r="13" spans="1:18" x14ac:dyDescent="0.25">
      <c r="A13" s="71" t="s">
        <v>81</v>
      </c>
      <c r="B13" s="209"/>
      <c r="C13" s="210"/>
      <c r="D13" s="179">
        <f t="shared" si="0"/>
        <v>0</v>
      </c>
      <c r="E13" s="209"/>
      <c r="F13" s="211"/>
      <c r="G13" s="1"/>
      <c r="H13" s="213"/>
      <c r="I13" s="209"/>
      <c r="J13" s="210"/>
      <c r="K13" s="179">
        <f t="shared" si="1"/>
        <v>0</v>
      </c>
      <c r="L13" s="209"/>
      <c r="M13" s="211"/>
      <c r="O13" t="s">
        <v>322</v>
      </c>
      <c r="R13" s="180" t="str">
        <f>IF(R12=P19+P20,"OK","POZOR! Součet neodpovídá počtu osob aktivity!")</f>
        <v>OK</v>
      </c>
    </row>
    <row r="14" spans="1:18" x14ac:dyDescent="0.25">
      <c r="A14" s="71" t="s">
        <v>93</v>
      </c>
      <c r="B14" s="209"/>
      <c r="C14" s="210"/>
      <c r="D14" s="179">
        <f t="shared" si="0"/>
        <v>0</v>
      </c>
      <c r="E14" s="209"/>
      <c r="F14" s="211"/>
      <c r="G14" s="1"/>
      <c r="H14" s="213"/>
      <c r="I14" s="209"/>
      <c r="J14" s="210"/>
      <c r="K14" s="179">
        <f t="shared" si="1"/>
        <v>0</v>
      </c>
      <c r="L14" s="209"/>
      <c r="M14" s="211"/>
    </row>
    <row r="15" spans="1:18" ht="15.75" thickBot="1" x14ac:dyDescent="0.3">
      <c r="A15" s="71" t="s">
        <v>94</v>
      </c>
      <c r="B15" s="209"/>
      <c r="C15" s="210"/>
      <c r="D15" s="179">
        <f t="shared" si="0"/>
        <v>0</v>
      </c>
      <c r="E15" s="209"/>
      <c r="F15" s="211"/>
      <c r="G15" s="1"/>
      <c r="H15" s="213"/>
      <c r="I15" s="209"/>
      <c r="J15" s="210"/>
      <c r="K15" s="179">
        <f t="shared" si="1"/>
        <v>0</v>
      </c>
      <c r="L15" s="209"/>
      <c r="M15" s="211"/>
    </row>
    <row r="16" spans="1:18" ht="19.5" thickBot="1" x14ac:dyDescent="0.3">
      <c r="A16" s="71" t="s">
        <v>82</v>
      </c>
      <c r="B16" s="209"/>
      <c r="C16" s="210"/>
      <c r="D16" s="179">
        <f t="shared" si="0"/>
        <v>0</v>
      </c>
      <c r="E16" s="209"/>
      <c r="F16" s="211"/>
      <c r="G16" s="1"/>
      <c r="H16" s="213"/>
      <c r="I16" s="209"/>
      <c r="J16" s="210"/>
      <c r="K16" s="179">
        <f t="shared" si="1"/>
        <v>0</v>
      </c>
      <c r="L16" s="209"/>
      <c r="M16" s="211"/>
      <c r="O16" s="236" t="s">
        <v>323</v>
      </c>
      <c r="P16" s="237"/>
    </row>
    <row r="17" spans="1:16" ht="15" customHeight="1" x14ac:dyDescent="0.25">
      <c r="A17" s="71" t="s">
        <v>96</v>
      </c>
      <c r="B17" s="209"/>
      <c r="C17" s="210"/>
      <c r="D17" s="179">
        <f t="shared" si="0"/>
        <v>0</v>
      </c>
      <c r="E17" s="209"/>
      <c r="F17" s="211"/>
      <c r="G17" s="1"/>
      <c r="H17" s="213"/>
      <c r="I17" s="209"/>
      <c r="J17" s="210"/>
      <c r="K17" s="179">
        <f t="shared" si="1"/>
        <v>0</v>
      </c>
      <c r="L17" s="209"/>
      <c r="M17" s="211"/>
      <c r="O17" s="221" t="s">
        <v>324</v>
      </c>
      <c r="P17" s="181">
        <f>B19+B32+B45</f>
        <v>0</v>
      </c>
    </row>
    <row r="18" spans="1:16" ht="15" customHeight="1" x14ac:dyDescent="0.25">
      <c r="A18" s="71" t="s">
        <v>83</v>
      </c>
      <c r="B18" s="209"/>
      <c r="C18" s="210"/>
      <c r="D18" s="179">
        <f t="shared" si="0"/>
        <v>0</v>
      </c>
      <c r="E18" s="209"/>
      <c r="F18" s="211"/>
      <c r="G18" s="1"/>
      <c r="H18" s="213"/>
      <c r="I18" s="209"/>
      <c r="J18" s="210"/>
      <c r="K18" s="179">
        <f t="shared" si="1"/>
        <v>0</v>
      </c>
      <c r="L18" s="209"/>
      <c r="M18" s="211"/>
      <c r="O18" s="218" t="s">
        <v>325</v>
      </c>
      <c r="P18" s="182">
        <f>I19+I32+I45</f>
        <v>0</v>
      </c>
    </row>
    <row r="19" spans="1:16" ht="30" customHeight="1" x14ac:dyDescent="0.25">
      <c r="A19" s="183" t="s">
        <v>84</v>
      </c>
      <c r="B19" s="184">
        <f>SUM(B5:B18)</f>
        <v>0</v>
      </c>
      <c r="C19" s="185"/>
      <c r="D19" s="186">
        <f>SUM(D5:D18)</f>
        <v>0</v>
      </c>
      <c r="E19" s="187">
        <f>SUM(E5:E18)</f>
        <v>0</v>
      </c>
      <c r="F19" s="186">
        <f>SUM(F5:F18)</f>
        <v>0</v>
      </c>
      <c r="G19" s="79"/>
      <c r="H19" s="183" t="s">
        <v>84</v>
      </c>
      <c r="I19" s="184">
        <f>SUM(I5:I18)</f>
        <v>0</v>
      </c>
      <c r="J19" s="185"/>
      <c r="K19" s="179">
        <f>SUM(K5:K18)</f>
        <v>0</v>
      </c>
      <c r="L19" s="187">
        <f>SUM(L5:L18)</f>
        <v>0</v>
      </c>
      <c r="M19" s="186">
        <f>SUM(M5:M18)</f>
        <v>0</v>
      </c>
      <c r="O19" s="222" t="s">
        <v>326</v>
      </c>
      <c r="P19" s="182">
        <f>P17+P18</f>
        <v>0</v>
      </c>
    </row>
    <row r="20" spans="1:16" ht="30" customHeight="1" thickBot="1" x14ac:dyDescent="0.3">
      <c r="A20" s="188" t="s">
        <v>85</v>
      </c>
      <c r="B20" s="189"/>
      <c r="C20" s="189"/>
      <c r="D20" s="190">
        <f>IF(D19=0,0,D19/B19)</f>
        <v>0</v>
      </c>
      <c r="E20" s="190"/>
      <c r="F20" s="190">
        <f>IF(F19=0,0,F19/E19)</f>
        <v>0</v>
      </c>
      <c r="G20" s="83"/>
      <c r="H20" s="188" t="s">
        <v>85</v>
      </c>
      <c r="I20" s="189"/>
      <c r="J20" s="189"/>
      <c r="K20" s="190">
        <f t="shared" ref="K20" si="3">IF(K19=0,0,K19/I19)</f>
        <v>0</v>
      </c>
      <c r="L20" s="190"/>
      <c r="M20" s="190">
        <f>IF(M19=0,0,M19/L19)</f>
        <v>0</v>
      </c>
      <c r="O20" s="223" t="s">
        <v>327</v>
      </c>
      <c r="P20" s="182">
        <f>E19+L19+E32+L32+E45+L45</f>
        <v>0</v>
      </c>
    </row>
    <row r="21" spans="1:16" x14ac:dyDescent="0.25">
      <c r="A21" s="2"/>
      <c r="D21" s="84"/>
      <c r="H21" s="2"/>
      <c r="K21" s="84"/>
    </row>
    <row r="22" spans="1:16" ht="45" x14ac:dyDescent="0.25">
      <c r="A22" s="85" t="s">
        <v>86</v>
      </c>
      <c r="B22" s="86" t="s">
        <v>72</v>
      </c>
      <c r="C22" s="86" t="s">
        <v>73</v>
      </c>
      <c r="D22" s="87" t="s">
        <v>74</v>
      </c>
      <c r="E22" s="86" t="s">
        <v>143</v>
      </c>
      <c r="F22" s="87" t="s">
        <v>144</v>
      </c>
      <c r="G22" s="66"/>
      <c r="H22" s="85" t="s">
        <v>86</v>
      </c>
      <c r="I22" s="86" t="s">
        <v>72</v>
      </c>
      <c r="J22" s="86" t="s">
        <v>73</v>
      </c>
      <c r="K22" s="87" t="s">
        <v>74</v>
      </c>
      <c r="L22" s="86" t="s">
        <v>143</v>
      </c>
      <c r="M22" s="87" t="s">
        <v>144</v>
      </c>
    </row>
    <row r="23" spans="1:16" ht="15" customHeight="1" x14ac:dyDescent="0.25">
      <c r="A23" s="71" t="s">
        <v>102</v>
      </c>
      <c r="B23" s="214"/>
      <c r="C23" s="215"/>
      <c r="D23" s="206">
        <f t="shared" ref="D23:D31" si="4">B23*C23</f>
        <v>0</v>
      </c>
      <c r="E23" s="215"/>
      <c r="F23" s="216"/>
      <c r="G23" s="1"/>
      <c r="H23" s="213"/>
      <c r="I23" s="214"/>
      <c r="J23" s="215"/>
      <c r="K23" s="206">
        <f>I23*J23</f>
        <v>0</v>
      </c>
      <c r="L23" s="215"/>
      <c r="M23" s="217"/>
    </row>
    <row r="24" spans="1:16" x14ac:dyDescent="0.25">
      <c r="A24" s="71" t="s">
        <v>91</v>
      </c>
      <c r="B24" s="214"/>
      <c r="C24" s="215"/>
      <c r="D24" s="206">
        <f t="shared" si="4"/>
        <v>0</v>
      </c>
      <c r="E24" s="215"/>
      <c r="F24" s="216"/>
      <c r="G24" s="1"/>
      <c r="H24" s="213"/>
      <c r="I24" s="214"/>
      <c r="J24" s="215"/>
      <c r="K24" s="206">
        <f t="shared" ref="K24:K31" si="5">I24*J24</f>
        <v>0</v>
      </c>
      <c r="L24" s="215"/>
      <c r="M24" s="217"/>
    </row>
    <row r="25" spans="1:16" x14ac:dyDescent="0.25">
      <c r="A25" s="71" t="s">
        <v>105</v>
      </c>
      <c r="B25" s="214"/>
      <c r="C25" s="215"/>
      <c r="D25" s="206">
        <f t="shared" si="4"/>
        <v>0</v>
      </c>
      <c r="E25" s="215"/>
      <c r="F25" s="216"/>
      <c r="G25" s="1"/>
      <c r="H25" s="213"/>
      <c r="I25" s="214"/>
      <c r="J25" s="215"/>
      <c r="K25" s="206">
        <f t="shared" si="5"/>
        <v>0</v>
      </c>
      <c r="L25" s="215"/>
      <c r="M25" s="217"/>
    </row>
    <row r="26" spans="1:16" x14ac:dyDescent="0.25">
      <c r="A26" s="71" t="s">
        <v>92</v>
      </c>
      <c r="B26" s="214"/>
      <c r="C26" s="215"/>
      <c r="D26" s="206">
        <f t="shared" si="4"/>
        <v>0</v>
      </c>
      <c r="E26" s="215"/>
      <c r="F26" s="216"/>
      <c r="G26" s="1"/>
      <c r="H26" s="213"/>
      <c r="I26" s="214"/>
      <c r="J26" s="215"/>
      <c r="K26" s="206">
        <f t="shared" si="5"/>
        <v>0</v>
      </c>
      <c r="L26" s="215"/>
      <c r="M26" s="217"/>
    </row>
    <row r="27" spans="1:16" x14ac:dyDescent="0.25">
      <c r="A27" s="71" t="s">
        <v>95</v>
      </c>
      <c r="B27" s="214"/>
      <c r="C27" s="215"/>
      <c r="D27" s="206">
        <f t="shared" si="4"/>
        <v>0</v>
      </c>
      <c r="E27" s="215"/>
      <c r="F27" s="216"/>
      <c r="G27" s="1"/>
      <c r="H27" s="213"/>
      <c r="I27" s="214"/>
      <c r="J27" s="215"/>
      <c r="K27" s="206">
        <f t="shared" si="5"/>
        <v>0</v>
      </c>
      <c r="L27" s="215"/>
      <c r="M27" s="217"/>
    </row>
    <row r="28" spans="1:16" x14ac:dyDescent="0.25">
      <c r="A28" s="71" t="s">
        <v>97</v>
      </c>
      <c r="B28" s="214"/>
      <c r="C28" s="215"/>
      <c r="D28" s="206">
        <f t="shared" si="4"/>
        <v>0</v>
      </c>
      <c r="E28" s="215"/>
      <c r="F28" s="216"/>
      <c r="G28" s="1"/>
      <c r="H28" s="213"/>
      <c r="I28" s="214"/>
      <c r="J28" s="215"/>
      <c r="K28" s="206">
        <f t="shared" si="5"/>
        <v>0</v>
      </c>
      <c r="L28" s="215"/>
      <c r="M28" s="217"/>
    </row>
    <row r="29" spans="1:16" x14ac:dyDescent="0.25">
      <c r="A29" s="71" t="s">
        <v>110</v>
      </c>
      <c r="B29" s="214"/>
      <c r="C29" s="215"/>
      <c r="D29" s="206">
        <f t="shared" si="4"/>
        <v>0</v>
      </c>
      <c r="E29" s="215"/>
      <c r="F29" s="216"/>
      <c r="G29" s="1"/>
      <c r="H29" s="213"/>
      <c r="I29" s="214"/>
      <c r="J29" s="215"/>
      <c r="K29" s="206">
        <f t="shared" si="5"/>
        <v>0</v>
      </c>
      <c r="L29" s="215"/>
      <c r="M29" s="217"/>
    </row>
    <row r="30" spans="1:16" x14ac:dyDescent="0.25">
      <c r="A30" s="71" t="s">
        <v>111</v>
      </c>
      <c r="B30" s="214"/>
      <c r="C30" s="215"/>
      <c r="D30" s="206">
        <f t="shared" si="4"/>
        <v>0</v>
      </c>
      <c r="E30" s="215"/>
      <c r="F30" s="216"/>
      <c r="G30" s="1"/>
      <c r="H30" s="213"/>
      <c r="I30" s="214"/>
      <c r="J30" s="215"/>
      <c r="K30" s="206">
        <f t="shared" si="5"/>
        <v>0</v>
      </c>
      <c r="L30" s="215"/>
      <c r="M30" s="217"/>
    </row>
    <row r="31" spans="1:16" x14ac:dyDescent="0.25">
      <c r="A31" s="71" t="s">
        <v>98</v>
      </c>
      <c r="B31" s="214"/>
      <c r="C31" s="215"/>
      <c r="D31" s="206">
        <f t="shared" si="4"/>
        <v>0</v>
      </c>
      <c r="E31" s="215"/>
      <c r="F31" s="216"/>
      <c r="G31" s="1"/>
      <c r="H31" s="213"/>
      <c r="I31" s="214"/>
      <c r="J31" s="215"/>
      <c r="K31" s="206">
        <f t="shared" si="5"/>
        <v>0</v>
      </c>
      <c r="L31" s="215"/>
      <c r="M31" s="217"/>
    </row>
    <row r="32" spans="1:16" ht="30" customHeight="1" x14ac:dyDescent="0.25">
      <c r="A32" s="191" t="s">
        <v>84</v>
      </c>
      <c r="B32" s="192">
        <f>SUM(B23:B31)</f>
        <v>0</v>
      </c>
      <c r="C32" s="193"/>
      <c r="D32" s="194">
        <f>SUM(D23:D31)</f>
        <v>0</v>
      </c>
      <c r="E32" s="194">
        <f>SUM(E23:E31)</f>
        <v>0</v>
      </c>
      <c r="F32" s="194">
        <f>SUM(F23:F31)</f>
        <v>0</v>
      </c>
      <c r="G32" s="79"/>
      <c r="H32" s="191" t="s">
        <v>84</v>
      </c>
      <c r="I32" s="192">
        <f>SUM(I23:I31)</f>
        <v>0</v>
      </c>
      <c r="J32" s="193"/>
      <c r="K32" s="194">
        <f>SUM(K23:K31)</f>
        <v>0</v>
      </c>
      <c r="L32" s="194">
        <f>SUM(L23:L31)</f>
        <v>0</v>
      </c>
      <c r="M32" s="194">
        <f>SUM(M23:M31)</f>
        <v>0</v>
      </c>
    </row>
    <row r="33" spans="1:13" ht="30" customHeight="1" x14ac:dyDescent="0.25">
      <c r="A33" s="191" t="s">
        <v>85</v>
      </c>
      <c r="B33" s="189"/>
      <c r="C33" s="189"/>
      <c r="D33" s="195">
        <f>IF(D32=0,0,D32/B32)</f>
        <v>0</v>
      </c>
      <c r="E33" s="195"/>
      <c r="F33" s="195">
        <f>IF(F32=0,0,F32/E32)</f>
        <v>0</v>
      </c>
      <c r="G33" s="88"/>
      <c r="H33" s="191" t="s">
        <v>85</v>
      </c>
      <c r="I33" s="189"/>
      <c r="J33" s="189"/>
      <c r="K33" s="195">
        <f t="shared" ref="K33" si="6">IF(K32=0,0,K32/I32)</f>
        <v>0</v>
      </c>
      <c r="L33" s="195"/>
      <c r="M33" s="195">
        <f>IF(M32=0,0,M32/L32)</f>
        <v>0</v>
      </c>
    </row>
    <row r="34" spans="1:13" x14ac:dyDescent="0.25">
      <c r="A34" s="75"/>
      <c r="B34" s="89"/>
      <c r="C34" s="90"/>
      <c r="D34" s="84"/>
      <c r="H34" s="75"/>
      <c r="I34" s="89"/>
      <c r="J34" s="90"/>
      <c r="K34" s="84"/>
    </row>
    <row r="35" spans="1:13" ht="45" x14ac:dyDescent="0.25">
      <c r="A35" s="91" t="s">
        <v>99</v>
      </c>
      <c r="B35" s="92" t="s">
        <v>72</v>
      </c>
      <c r="C35" s="92" t="s">
        <v>73</v>
      </c>
      <c r="D35" s="93" t="s">
        <v>74</v>
      </c>
      <c r="E35" s="92" t="s">
        <v>143</v>
      </c>
      <c r="F35" s="93" t="s">
        <v>144</v>
      </c>
      <c r="G35" s="66"/>
      <c r="H35" s="91" t="s">
        <v>99</v>
      </c>
      <c r="I35" s="92" t="s">
        <v>72</v>
      </c>
      <c r="J35" s="92" t="s">
        <v>73</v>
      </c>
      <c r="K35" s="93" t="s">
        <v>74</v>
      </c>
      <c r="L35" s="92" t="s">
        <v>143</v>
      </c>
      <c r="M35" s="93" t="s">
        <v>144</v>
      </c>
    </row>
    <row r="36" spans="1:13" x14ac:dyDescent="0.25">
      <c r="A36" s="71" t="s">
        <v>100</v>
      </c>
      <c r="B36" s="214"/>
      <c r="C36" s="215"/>
      <c r="D36" s="207">
        <f t="shared" ref="D36:D44" si="7">B36*C36</f>
        <v>0</v>
      </c>
      <c r="E36" s="215"/>
      <c r="F36" s="217"/>
      <c r="G36" s="1"/>
      <c r="H36" s="213"/>
      <c r="I36" s="214"/>
      <c r="J36" s="215"/>
      <c r="K36" s="207">
        <f>I36*J36</f>
        <v>0</v>
      </c>
      <c r="L36" s="215"/>
      <c r="M36" s="217"/>
    </row>
    <row r="37" spans="1:13" x14ac:dyDescent="0.25">
      <c r="A37" s="71" t="s">
        <v>103</v>
      </c>
      <c r="B37" s="214"/>
      <c r="C37" s="215"/>
      <c r="D37" s="207">
        <f t="shared" si="7"/>
        <v>0</v>
      </c>
      <c r="E37" s="215"/>
      <c r="F37" s="217"/>
      <c r="G37" s="1"/>
      <c r="H37" s="213"/>
      <c r="I37" s="214"/>
      <c r="J37" s="215"/>
      <c r="K37" s="207">
        <f t="shared" ref="K37:K44" si="8">I37*J37</f>
        <v>0</v>
      </c>
      <c r="L37" s="215"/>
      <c r="M37" s="217"/>
    </row>
    <row r="38" spans="1:13" x14ac:dyDescent="0.25">
      <c r="A38" s="71" t="s">
        <v>104</v>
      </c>
      <c r="B38" s="214"/>
      <c r="C38" s="215"/>
      <c r="D38" s="207">
        <f t="shared" si="7"/>
        <v>0</v>
      </c>
      <c r="E38" s="215"/>
      <c r="F38" s="217"/>
      <c r="G38" s="1"/>
      <c r="H38" s="213"/>
      <c r="I38" s="214"/>
      <c r="J38" s="215"/>
      <c r="K38" s="207">
        <f t="shared" si="8"/>
        <v>0</v>
      </c>
      <c r="L38" s="215"/>
      <c r="M38" s="217"/>
    </row>
    <row r="39" spans="1:13" x14ac:dyDescent="0.25">
      <c r="A39" s="71" t="s">
        <v>106</v>
      </c>
      <c r="B39" s="214"/>
      <c r="C39" s="215"/>
      <c r="D39" s="207">
        <f t="shared" si="7"/>
        <v>0</v>
      </c>
      <c r="E39" s="215"/>
      <c r="F39" s="217"/>
      <c r="G39" s="1"/>
      <c r="H39" s="213"/>
      <c r="I39" s="214"/>
      <c r="J39" s="215"/>
      <c r="K39" s="207">
        <f t="shared" si="8"/>
        <v>0</v>
      </c>
      <c r="L39" s="215"/>
      <c r="M39" s="217"/>
    </row>
    <row r="40" spans="1:13" x14ac:dyDescent="0.25">
      <c r="A40" s="71" t="s">
        <v>108</v>
      </c>
      <c r="B40" s="214"/>
      <c r="C40" s="215"/>
      <c r="D40" s="207">
        <f t="shared" si="7"/>
        <v>0</v>
      </c>
      <c r="E40" s="215"/>
      <c r="F40" s="217"/>
      <c r="G40" s="1"/>
      <c r="H40" s="213"/>
      <c r="I40" s="214"/>
      <c r="J40" s="215"/>
      <c r="K40" s="207">
        <f t="shared" si="8"/>
        <v>0</v>
      </c>
      <c r="L40" s="215"/>
      <c r="M40" s="217"/>
    </row>
    <row r="41" spans="1:13" x14ac:dyDescent="0.25">
      <c r="A41" s="71" t="s">
        <v>350</v>
      </c>
      <c r="B41" s="214"/>
      <c r="C41" s="215"/>
      <c r="D41" s="207">
        <f t="shared" si="7"/>
        <v>0</v>
      </c>
      <c r="E41" s="215"/>
      <c r="F41" s="217"/>
      <c r="G41" s="1"/>
      <c r="H41" s="213"/>
      <c r="I41" s="214"/>
      <c r="J41" s="215"/>
      <c r="K41" s="207">
        <f t="shared" si="8"/>
        <v>0</v>
      </c>
      <c r="L41" s="215"/>
      <c r="M41" s="217"/>
    </row>
    <row r="42" spans="1:13" x14ac:dyDescent="0.25">
      <c r="A42" s="71" t="s">
        <v>112</v>
      </c>
      <c r="B42" s="214"/>
      <c r="C42" s="215"/>
      <c r="D42" s="207">
        <f t="shared" si="7"/>
        <v>0</v>
      </c>
      <c r="E42" s="215"/>
      <c r="F42" s="217"/>
      <c r="G42" s="1"/>
      <c r="H42" s="213"/>
      <c r="I42" s="214"/>
      <c r="J42" s="215"/>
      <c r="K42" s="207">
        <f t="shared" si="8"/>
        <v>0</v>
      </c>
      <c r="L42" s="215"/>
      <c r="M42" s="217"/>
    </row>
    <row r="43" spans="1:13" x14ac:dyDescent="0.25">
      <c r="A43" s="71" t="s">
        <v>107</v>
      </c>
      <c r="B43" s="214"/>
      <c r="C43" s="215"/>
      <c r="D43" s="207">
        <f t="shared" si="7"/>
        <v>0</v>
      </c>
      <c r="E43" s="215"/>
      <c r="F43" s="217"/>
      <c r="G43" s="1"/>
      <c r="H43" s="213"/>
      <c r="I43" s="214"/>
      <c r="J43" s="215"/>
      <c r="K43" s="207">
        <f t="shared" si="8"/>
        <v>0</v>
      </c>
      <c r="L43" s="215"/>
      <c r="M43" s="217"/>
    </row>
    <row r="44" spans="1:13" x14ac:dyDescent="0.25">
      <c r="A44" s="71" t="s">
        <v>113</v>
      </c>
      <c r="B44" s="214"/>
      <c r="C44" s="215"/>
      <c r="D44" s="207">
        <f t="shared" si="7"/>
        <v>0</v>
      </c>
      <c r="E44" s="215"/>
      <c r="F44" s="217"/>
      <c r="G44" s="1"/>
      <c r="H44" s="213"/>
      <c r="I44" s="214"/>
      <c r="J44" s="215"/>
      <c r="K44" s="207">
        <f t="shared" si="8"/>
        <v>0</v>
      </c>
      <c r="L44" s="215"/>
      <c r="M44" s="217"/>
    </row>
    <row r="45" spans="1:13" ht="30" customHeight="1" x14ac:dyDescent="0.25">
      <c r="A45" s="196" t="s">
        <v>84</v>
      </c>
      <c r="B45" s="197">
        <f>SUM(B36:B44)</f>
        <v>0</v>
      </c>
      <c r="C45" s="193"/>
      <c r="D45" s="198">
        <f>SUM(D36:D44)</f>
        <v>0</v>
      </c>
      <c r="E45" s="199">
        <f>SUM(E36:E44)</f>
        <v>0</v>
      </c>
      <c r="F45" s="199">
        <f>SUM(F36:F44)</f>
        <v>0</v>
      </c>
      <c r="G45" s="200"/>
      <c r="H45" s="196" t="s">
        <v>84</v>
      </c>
      <c r="I45" s="197">
        <f>SUM(I36:I44)</f>
        <v>0</v>
      </c>
      <c r="J45" s="193"/>
      <c r="K45" s="198">
        <f>SUM(K36:K44)</f>
        <v>0</v>
      </c>
      <c r="L45" s="199">
        <f>SUM(L36:L44)</f>
        <v>0</v>
      </c>
      <c r="M45" s="199">
        <f>SUM(M36:M44)</f>
        <v>0</v>
      </c>
    </row>
    <row r="46" spans="1:13" ht="30" customHeight="1" thickBot="1" x14ac:dyDescent="0.3">
      <c r="A46" s="196" t="s">
        <v>85</v>
      </c>
      <c r="B46" s="201"/>
      <c r="C46" s="201"/>
      <c r="D46" s="202">
        <f>IF(D45=0,0,D45/B45)</f>
        <v>0</v>
      </c>
      <c r="E46" s="202"/>
      <c r="F46" s="202">
        <f>IF(F45=0,0,F45/E45)</f>
        <v>0</v>
      </c>
      <c r="G46" s="203"/>
      <c r="H46" s="196" t="s">
        <v>85</v>
      </c>
      <c r="I46" s="201"/>
      <c r="J46" s="201"/>
      <c r="K46" s="202">
        <f t="shared" ref="K46" si="9">IF(K45=0,0,K45/I45)</f>
        <v>0</v>
      </c>
      <c r="L46" s="202"/>
      <c r="M46" s="202">
        <f>IF(M45=0,0,M45/L45)</f>
        <v>0</v>
      </c>
    </row>
  </sheetData>
  <sheetProtection algorithmName="SHA-512" hashValue="F/Sk0SDzXtHxXQ0obNugOA/R6LIASmylfh7Utkgy6H6rso+5Y65L9g3mzbjIqr7VIPMW6e65PDdOv4afI6vKww==" saltValue="zk5Xm8nCoxLlBvG3il12jQ==" spinCount="100000" sheet="1" objects="1" scenarios="1"/>
  <mergeCells count="5">
    <mergeCell ref="O16:P16"/>
    <mergeCell ref="O2:R3"/>
    <mergeCell ref="A2:F3"/>
    <mergeCell ref="H2:M3"/>
    <mergeCell ref="A1:R1"/>
  </mergeCells>
  <conditionalFormatting sqref="A32">
    <cfRule type="duplicateValues" dxfId="46" priority="3"/>
  </conditionalFormatting>
  <conditionalFormatting sqref="A39">
    <cfRule type="duplicateValues" dxfId="45" priority="2"/>
  </conditionalFormatting>
  <conditionalFormatting sqref="A40:A44 A23:A31 A36:A38 A5:A19">
    <cfRule type="duplicateValues" dxfId="44" priority="5"/>
  </conditionalFormatting>
  <conditionalFormatting sqref="A45">
    <cfRule type="duplicateValues" dxfId="43" priority="4"/>
  </conditionalFormatting>
  <conditionalFormatting sqref="H32">
    <cfRule type="duplicateValues" dxfId="42" priority="1"/>
  </conditionalFormatting>
  <dataValidations count="2">
    <dataValidation type="whole" errorStyle="warning" operator="equal" allowBlank="1" showInputMessage="1" showErrorMessage="1" errorTitle="Celkový počet" error="Celkový počet účastníků neodpovídá zadaným účastníkům." sqref="P12:Q12" xr:uid="{8B415CC2-B851-49CC-A2C6-02B993BAB053}">
      <formula1>B19+E19+I19+L19+B32+E32+I32+L32+B45+E45+I45+L45</formula1>
    </dataValidation>
    <dataValidation type="whole" errorStyle="warning" allowBlank="1" showInputMessage="1" showErrorMessage="1" errorTitle="Špatná délka" error="Chybná délka aktivity. Rozmezí pro krátkodobou mobilitu je 10-89 dnů, kratší pouze z důvodu inkluze." sqref="C5:C18 J5:J18 C23:C31 J23:J31 C36:C44 J36:J44" xr:uid="{565A50CD-820B-4AE1-9AFB-EF97D64A346B}">
      <formula1>10</formula1>
      <formula2>89</formula2>
    </dataValidation>
  </dataValidation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promptTitle="Vyberte zemi" xr:uid="{09F4E2BB-68D9-44B5-9C50-0E865C9CAD4F}">
          <x14:formula1>
            <xm:f>'Seznam partnerských zemí'!$A$3:$A$33</xm:f>
          </x14:formula1>
          <xm:sqref>H5:H18</xm:sqref>
        </x14:dataValidation>
        <x14:dataValidation type="list" allowBlank="1" showInputMessage="1" showErrorMessage="1" xr:uid="{FAB9BA58-187C-40B8-8DA2-B7FDBBA3059B}">
          <x14:formula1>
            <xm:f>'Seznam partnerských zemí'!$B$3:$B$77</xm:f>
          </x14:formula1>
          <xm:sqref>H23:H31</xm:sqref>
        </x14:dataValidation>
        <x14:dataValidation type="list" allowBlank="1" showInputMessage="1" showErrorMessage="1" xr:uid="{EAAC1E81-F2BE-4C7C-8E63-E671D05C90DB}">
          <x14:formula1>
            <xm:f>'Seznam partnerských zemí'!$C$3:$C$66</xm:f>
          </x14:formula1>
          <xm:sqref>H36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67CF4-4783-4D55-8685-894024E91AE2}">
  <sheetPr>
    <tabColor theme="0" tint="-0.34998626667073579"/>
  </sheetPr>
  <dimension ref="A1:C77"/>
  <sheetViews>
    <sheetView workbookViewId="0">
      <selection activeCell="A22" sqref="A22"/>
    </sheetView>
  </sheetViews>
  <sheetFormatPr defaultRowHeight="15" x14ac:dyDescent="0.25"/>
  <cols>
    <col min="1" max="1" width="23.85546875" bestFit="1" customWidth="1"/>
    <col min="2" max="2" width="20" bestFit="1" customWidth="1"/>
    <col min="3" max="3" width="23.140625" bestFit="1" customWidth="1"/>
    <col min="4" max="4" width="19.28515625" bestFit="1" customWidth="1"/>
  </cols>
  <sheetData>
    <row r="1" spans="1:3" x14ac:dyDescent="0.25">
      <c r="A1" s="347" t="s">
        <v>69</v>
      </c>
      <c r="B1" s="347"/>
      <c r="C1" s="347"/>
    </row>
    <row r="2" spans="1:3" x14ac:dyDescent="0.25">
      <c r="A2" s="13" t="s">
        <v>147</v>
      </c>
      <c r="B2" s="13" t="s">
        <v>148</v>
      </c>
      <c r="C2" s="13" t="s">
        <v>149</v>
      </c>
    </row>
    <row r="3" spans="1:3" x14ac:dyDescent="0.25">
      <c r="A3" t="s">
        <v>155</v>
      </c>
      <c r="B3" t="s">
        <v>206</v>
      </c>
      <c r="C3" t="s">
        <v>305</v>
      </c>
    </row>
    <row r="4" spans="1:3" x14ac:dyDescent="0.25">
      <c r="A4" t="s">
        <v>153</v>
      </c>
      <c r="B4" t="s">
        <v>225</v>
      </c>
      <c r="C4" t="s">
        <v>276</v>
      </c>
    </row>
    <row r="5" spans="1:3" x14ac:dyDescent="0.25">
      <c r="A5" t="s">
        <v>154</v>
      </c>
      <c r="B5" t="s">
        <v>198</v>
      </c>
      <c r="C5" t="s">
        <v>260</v>
      </c>
    </row>
    <row r="6" spans="1:3" x14ac:dyDescent="0.25">
      <c r="A6" t="s">
        <v>175</v>
      </c>
      <c r="B6" t="s">
        <v>238</v>
      </c>
      <c r="C6" t="s">
        <v>293</v>
      </c>
    </row>
    <row r="7" spans="1:3" x14ac:dyDescent="0.25">
      <c r="A7" t="s">
        <v>161</v>
      </c>
      <c r="B7" t="s">
        <v>231</v>
      </c>
      <c r="C7" t="s">
        <v>269</v>
      </c>
    </row>
    <row r="8" spans="1:3" x14ac:dyDescent="0.25">
      <c r="A8" t="s">
        <v>347</v>
      </c>
      <c r="B8" t="s">
        <v>202</v>
      </c>
      <c r="C8" t="s">
        <v>292</v>
      </c>
    </row>
    <row r="9" spans="1:3" x14ac:dyDescent="0.25">
      <c r="A9" t="s">
        <v>173</v>
      </c>
      <c r="B9" t="s">
        <v>190</v>
      </c>
      <c r="C9" t="s">
        <v>259</v>
      </c>
    </row>
    <row r="10" spans="1:3" x14ac:dyDescent="0.25">
      <c r="A10" t="s">
        <v>177</v>
      </c>
      <c r="B10" t="s">
        <v>219</v>
      </c>
      <c r="C10" t="s">
        <v>298</v>
      </c>
    </row>
    <row r="11" spans="1:3" x14ac:dyDescent="0.25">
      <c r="A11" t="s">
        <v>152</v>
      </c>
      <c r="B11" t="s">
        <v>179</v>
      </c>
      <c r="C11" t="s">
        <v>283</v>
      </c>
    </row>
    <row r="12" spans="1:3" x14ac:dyDescent="0.25">
      <c r="A12" t="s">
        <v>166</v>
      </c>
      <c r="B12" t="s">
        <v>199</v>
      </c>
      <c r="C12" t="s">
        <v>308</v>
      </c>
    </row>
    <row r="13" spans="1:3" x14ac:dyDescent="0.25">
      <c r="A13" t="s">
        <v>150</v>
      </c>
      <c r="B13" t="s">
        <v>248</v>
      </c>
      <c r="C13" t="s">
        <v>281</v>
      </c>
    </row>
    <row r="14" spans="1:3" x14ac:dyDescent="0.25">
      <c r="A14" t="s">
        <v>348</v>
      </c>
      <c r="B14" t="s">
        <v>193</v>
      </c>
      <c r="C14" t="s">
        <v>285</v>
      </c>
    </row>
    <row r="15" spans="1:3" x14ac:dyDescent="0.25">
      <c r="A15" t="s">
        <v>157</v>
      </c>
      <c r="B15" t="s">
        <v>185</v>
      </c>
      <c r="C15" t="s">
        <v>300</v>
      </c>
    </row>
    <row r="16" spans="1:3" x14ac:dyDescent="0.25">
      <c r="A16" t="s">
        <v>167</v>
      </c>
      <c r="B16" t="s">
        <v>204</v>
      </c>
      <c r="C16" t="s">
        <v>277</v>
      </c>
    </row>
    <row r="17" spans="1:3" x14ac:dyDescent="0.25">
      <c r="A17" t="s">
        <v>349</v>
      </c>
      <c r="B17" t="s">
        <v>189</v>
      </c>
      <c r="C17" t="s">
        <v>303</v>
      </c>
    </row>
    <row r="18" spans="1:3" x14ac:dyDescent="0.25">
      <c r="A18" t="s">
        <v>169</v>
      </c>
      <c r="B18" t="s">
        <v>186</v>
      </c>
      <c r="C18" t="s">
        <v>258</v>
      </c>
    </row>
    <row r="19" spans="1:3" x14ac:dyDescent="0.25">
      <c r="A19" t="s">
        <v>171</v>
      </c>
      <c r="B19" t="s">
        <v>180</v>
      </c>
      <c r="C19" t="s">
        <v>315</v>
      </c>
    </row>
    <row r="20" spans="1:3" x14ac:dyDescent="0.25">
      <c r="A20" t="s">
        <v>163</v>
      </c>
      <c r="B20" t="s">
        <v>232</v>
      </c>
      <c r="C20" t="s">
        <v>270</v>
      </c>
    </row>
    <row r="21" spans="1:3" x14ac:dyDescent="0.25">
      <c r="A21" t="s">
        <v>156</v>
      </c>
      <c r="B21" t="s">
        <v>215</v>
      </c>
      <c r="C21" t="s">
        <v>299</v>
      </c>
    </row>
    <row r="22" spans="1:3" x14ac:dyDescent="0.25">
      <c r="A22" t="s">
        <v>174</v>
      </c>
      <c r="B22" t="s">
        <v>230</v>
      </c>
      <c r="C22" t="s">
        <v>304</v>
      </c>
    </row>
    <row r="23" spans="1:3" x14ac:dyDescent="0.25">
      <c r="A23" t="s">
        <v>151</v>
      </c>
      <c r="B23" t="s">
        <v>236</v>
      </c>
      <c r="C23" t="s">
        <v>310</v>
      </c>
    </row>
    <row r="24" spans="1:3" x14ac:dyDescent="0.25">
      <c r="A24" t="s">
        <v>164</v>
      </c>
      <c r="B24" t="s">
        <v>212</v>
      </c>
      <c r="C24" t="s">
        <v>279</v>
      </c>
    </row>
    <row r="25" spans="1:3" x14ac:dyDescent="0.25">
      <c r="A25" t="s">
        <v>162</v>
      </c>
      <c r="B25" t="s">
        <v>249</v>
      </c>
      <c r="C25" t="s">
        <v>278</v>
      </c>
    </row>
    <row r="26" spans="1:3" x14ac:dyDescent="0.25">
      <c r="A26" t="s">
        <v>160</v>
      </c>
      <c r="B26" t="s">
        <v>214</v>
      </c>
      <c r="C26" t="s">
        <v>272</v>
      </c>
    </row>
    <row r="27" spans="1:3" x14ac:dyDescent="0.25">
      <c r="A27" t="s">
        <v>170</v>
      </c>
      <c r="B27" t="s">
        <v>237</v>
      </c>
      <c r="C27" t="s">
        <v>257</v>
      </c>
    </row>
    <row r="28" spans="1:3" x14ac:dyDescent="0.25">
      <c r="A28" t="s">
        <v>172</v>
      </c>
      <c r="B28" t="s">
        <v>250</v>
      </c>
      <c r="C28" t="s">
        <v>301</v>
      </c>
    </row>
    <row r="29" spans="1:3" x14ac:dyDescent="0.25">
      <c r="A29" t="s">
        <v>176</v>
      </c>
      <c r="B29" t="s">
        <v>213</v>
      </c>
      <c r="C29" t="s">
        <v>273</v>
      </c>
    </row>
    <row r="30" spans="1:3" x14ac:dyDescent="0.25">
      <c r="A30" t="s">
        <v>165</v>
      </c>
      <c r="B30" t="s">
        <v>181</v>
      </c>
      <c r="C30" t="s">
        <v>297</v>
      </c>
    </row>
    <row r="31" spans="1:3" x14ac:dyDescent="0.25">
      <c r="A31" t="s">
        <v>159</v>
      </c>
      <c r="B31" t="s">
        <v>207</v>
      </c>
      <c r="C31" t="s">
        <v>309</v>
      </c>
    </row>
    <row r="32" spans="1:3" x14ac:dyDescent="0.25">
      <c r="A32" t="s">
        <v>158</v>
      </c>
      <c r="B32" t="s">
        <v>251</v>
      </c>
      <c r="C32" t="s">
        <v>294</v>
      </c>
    </row>
    <row r="33" spans="1:3" x14ac:dyDescent="0.25">
      <c r="A33" t="s">
        <v>168</v>
      </c>
      <c r="B33" t="s">
        <v>227</v>
      </c>
      <c r="C33" t="s">
        <v>295</v>
      </c>
    </row>
    <row r="34" spans="1:3" x14ac:dyDescent="0.25">
      <c r="B34" t="s">
        <v>220</v>
      </c>
      <c r="C34" t="s">
        <v>288</v>
      </c>
    </row>
    <row r="35" spans="1:3" x14ac:dyDescent="0.25">
      <c r="B35" t="s">
        <v>234</v>
      </c>
      <c r="C35" t="s">
        <v>253</v>
      </c>
    </row>
    <row r="36" spans="1:3" x14ac:dyDescent="0.25">
      <c r="B36" t="s">
        <v>252</v>
      </c>
      <c r="C36" t="s">
        <v>289</v>
      </c>
    </row>
    <row r="37" spans="1:3" x14ac:dyDescent="0.25">
      <c r="B37" t="s">
        <v>226</v>
      </c>
      <c r="C37" t="s">
        <v>262</v>
      </c>
    </row>
    <row r="38" spans="1:3" x14ac:dyDescent="0.25">
      <c r="B38" t="s">
        <v>178</v>
      </c>
      <c r="C38" t="s">
        <v>307</v>
      </c>
    </row>
    <row r="39" spans="1:3" x14ac:dyDescent="0.25">
      <c r="B39" t="s">
        <v>195</v>
      </c>
      <c r="C39" t="s">
        <v>284</v>
      </c>
    </row>
    <row r="40" spans="1:3" x14ac:dyDescent="0.25">
      <c r="B40" t="s">
        <v>217</v>
      </c>
      <c r="C40" t="s">
        <v>314</v>
      </c>
    </row>
    <row r="41" spans="1:3" x14ac:dyDescent="0.25">
      <c r="B41" t="s">
        <v>242</v>
      </c>
      <c r="C41" t="s">
        <v>302</v>
      </c>
    </row>
    <row r="42" spans="1:3" x14ac:dyDescent="0.25">
      <c r="B42" t="s">
        <v>228</v>
      </c>
      <c r="C42" t="s">
        <v>265</v>
      </c>
    </row>
    <row r="43" spans="1:3" x14ac:dyDescent="0.25">
      <c r="B43" t="s">
        <v>184</v>
      </c>
      <c r="C43" t="s">
        <v>311</v>
      </c>
    </row>
    <row r="44" spans="1:3" x14ac:dyDescent="0.25">
      <c r="B44" t="s">
        <v>191</v>
      </c>
      <c r="C44" t="s">
        <v>267</v>
      </c>
    </row>
    <row r="45" spans="1:3" x14ac:dyDescent="0.25">
      <c r="B45" t="s">
        <v>201</v>
      </c>
      <c r="C45" t="s">
        <v>255</v>
      </c>
    </row>
    <row r="46" spans="1:3" x14ac:dyDescent="0.25">
      <c r="B46" t="s">
        <v>223</v>
      </c>
      <c r="C46" t="s">
        <v>306</v>
      </c>
    </row>
    <row r="47" spans="1:3" x14ac:dyDescent="0.25">
      <c r="B47" t="s">
        <v>240</v>
      </c>
      <c r="C47" t="s">
        <v>266</v>
      </c>
    </row>
    <row r="48" spans="1:3" x14ac:dyDescent="0.25">
      <c r="B48" t="s">
        <v>244</v>
      </c>
      <c r="C48" t="s">
        <v>268</v>
      </c>
    </row>
    <row r="49" spans="2:3" x14ac:dyDescent="0.25">
      <c r="B49" t="s">
        <v>200</v>
      </c>
      <c r="C49" t="s">
        <v>263</v>
      </c>
    </row>
    <row r="50" spans="2:3" x14ac:dyDescent="0.25">
      <c r="B50" t="s">
        <v>216</v>
      </c>
      <c r="C50" t="s">
        <v>261</v>
      </c>
    </row>
    <row r="51" spans="2:3" x14ac:dyDescent="0.25">
      <c r="B51" t="s">
        <v>221</v>
      </c>
      <c r="C51" t="s">
        <v>291</v>
      </c>
    </row>
    <row r="52" spans="2:3" x14ac:dyDescent="0.25">
      <c r="B52" t="s">
        <v>182</v>
      </c>
      <c r="C52" t="s">
        <v>312</v>
      </c>
    </row>
    <row r="53" spans="2:3" x14ac:dyDescent="0.25">
      <c r="B53" t="s">
        <v>218</v>
      </c>
      <c r="C53" t="s">
        <v>274</v>
      </c>
    </row>
    <row r="54" spans="2:3" x14ac:dyDescent="0.25">
      <c r="B54" t="s">
        <v>246</v>
      </c>
      <c r="C54" t="s">
        <v>316</v>
      </c>
    </row>
    <row r="55" spans="2:3" x14ac:dyDescent="0.25">
      <c r="B55" t="s">
        <v>211</v>
      </c>
      <c r="C55" t="s">
        <v>287</v>
      </c>
    </row>
    <row r="56" spans="2:3" x14ac:dyDescent="0.25">
      <c r="B56" t="s">
        <v>239</v>
      </c>
      <c r="C56" t="s">
        <v>271</v>
      </c>
    </row>
    <row r="57" spans="2:3" x14ac:dyDescent="0.25">
      <c r="B57" t="s">
        <v>233</v>
      </c>
      <c r="C57" t="s">
        <v>254</v>
      </c>
    </row>
    <row r="58" spans="2:3" x14ac:dyDescent="0.25">
      <c r="B58" t="s">
        <v>209</v>
      </c>
      <c r="C58" t="s">
        <v>286</v>
      </c>
    </row>
    <row r="59" spans="2:3" x14ac:dyDescent="0.25">
      <c r="B59" t="s">
        <v>208</v>
      </c>
      <c r="C59" t="s">
        <v>290</v>
      </c>
    </row>
    <row r="60" spans="2:3" x14ac:dyDescent="0.25">
      <c r="B60" t="s">
        <v>224</v>
      </c>
      <c r="C60" t="s">
        <v>313</v>
      </c>
    </row>
    <row r="61" spans="2:3" x14ac:dyDescent="0.25">
      <c r="B61" t="s">
        <v>243</v>
      </c>
      <c r="C61" t="s">
        <v>275</v>
      </c>
    </row>
    <row r="62" spans="2:3" x14ac:dyDescent="0.25">
      <c r="B62" t="s">
        <v>196</v>
      </c>
      <c r="C62" t="s">
        <v>296</v>
      </c>
    </row>
    <row r="63" spans="2:3" x14ac:dyDescent="0.25">
      <c r="B63" t="s">
        <v>203</v>
      </c>
      <c r="C63" t="s">
        <v>264</v>
      </c>
    </row>
    <row r="64" spans="2:3" x14ac:dyDescent="0.25">
      <c r="B64" t="s">
        <v>245</v>
      </c>
      <c r="C64" t="s">
        <v>280</v>
      </c>
    </row>
    <row r="65" spans="2:3" x14ac:dyDescent="0.25">
      <c r="B65" t="s">
        <v>222</v>
      </c>
      <c r="C65" t="s">
        <v>256</v>
      </c>
    </row>
    <row r="66" spans="2:3" x14ac:dyDescent="0.25">
      <c r="B66" t="s">
        <v>197</v>
      </c>
      <c r="C66" t="s">
        <v>282</v>
      </c>
    </row>
    <row r="67" spans="2:3" x14ac:dyDescent="0.25">
      <c r="B67" t="s">
        <v>235</v>
      </c>
    </row>
    <row r="68" spans="2:3" x14ac:dyDescent="0.25">
      <c r="B68" t="s">
        <v>229</v>
      </c>
    </row>
    <row r="69" spans="2:3" x14ac:dyDescent="0.25">
      <c r="B69" t="s">
        <v>192</v>
      </c>
    </row>
    <row r="70" spans="2:3" x14ac:dyDescent="0.25">
      <c r="B70" t="s">
        <v>188</v>
      </c>
    </row>
    <row r="71" spans="2:3" x14ac:dyDescent="0.25">
      <c r="B71" t="s">
        <v>183</v>
      </c>
    </row>
    <row r="72" spans="2:3" x14ac:dyDescent="0.25">
      <c r="B72" t="s">
        <v>241</v>
      </c>
    </row>
    <row r="73" spans="2:3" x14ac:dyDescent="0.25">
      <c r="B73" t="s">
        <v>205</v>
      </c>
    </row>
    <row r="74" spans="2:3" x14ac:dyDescent="0.25">
      <c r="B74" t="s">
        <v>187</v>
      </c>
    </row>
    <row r="75" spans="2:3" x14ac:dyDescent="0.25">
      <c r="B75" t="s">
        <v>247</v>
      </c>
    </row>
    <row r="76" spans="2:3" x14ac:dyDescent="0.25">
      <c r="B76" t="s">
        <v>210</v>
      </c>
    </row>
    <row r="77" spans="2:3" x14ac:dyDescent="0.25">
      <c r="B77" t="s">
        <v>194</v>
      </c>
    </row>
  </sheetData>
  <sheetProtection algorithmName="SHA-512" hashValue="cVQQSIibRsP+qvA4na/FoYCPhCF7w+jMHE4hPbeFpSy03pwTprBhJ81ffgYhOgT7SESL+a2HEXYxOKjLH0zL5Q==" saltValue="zz7eHDAY+Mg3nBr16h5ydg==" spinCount="100000" sheet="1" objects="1" scenarios="1"/>
  <sortState xmlns:xlrd2="http://schemas.microsoft.com/office/spreadsheetml/2017/richdata2" ref="A3:A33">
    <sortCondition ref="A3:A33"/>
  </sortState>
  <mergeCells count="1">
    <mergeCell ref="A1:C1"/>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6"/>
  <sheetViews>
    <sheetView zoomScaleNormal="100" workbookViewId="0">
      <selection activeCell="C9" sqref="C9"/>
    </sheetView>
  </sheetViews>
  <sheetFormatPr defaultRowHeight="15" x14ac:dyDescent="0.25"/>
  <cols>
    <col min="1" max="1" width="18.85546875" customWidth="1"/>
    <col min="2" max="2" width="10" customWidth="1"/>
    <col min="3" max="3" width="16.85546875" customWidth="1"/>
    <col min="4" max="4" width="10.140625" customWidth="1"/>
    <col min="5" max="5" width="3.42578125" customWidth="1"/>
    <col min="6" max="6" width="18.85546875" customWidth="1"/>
    <col min="7" max="7" width="10" customWidth="1"/>
    <col min="8" max="8" width="16.85546875" customWidth="1"/>
    <col min="9" max="9" width="10.140625" customWidth="1"/>
    <col min="10" max="10" width="7" customWidth="1"/>
  </cols>
  <sheetData>
    <row r="1" spans="1:16" ht="15.75" thickBot="1" x14ac:dyDescent="0.3"/>
    <row r="2" spans="1:16" ht="15" customHeight="1" x14ac:dyDescent="0.25">
      <c r="A2" s="238" t="s">
        <v>68</v>
      </c>
      <c r="B2" s="239"/>
      <c r="C2" s="239"/>
      <c r="D2" s="239"/>
      <c r="F2" s="238" t="s">
        <v>69</v>
      </c>
      <c r="G2" s="239"/>
      <c r="H2" s="239"/>
      <c r="I2" s="239"/>
      <c r="K2" s="374" t="s">
        <v>70</v>
      </c>
      <c r="L2" s="375"/>
      <c r="M2" s="375"/>
      <c r="N2" s="375"/>
      <c r="O2" s="375"/>
      <c r="P2" s="376"/>
    </row>
    <row r="3" spans="1:16" ht="33" customHeight="1" thickBot="1" x14ac:dyDescent="0.3">
      <c r="A3" s="241"/>
      <c r="B3" s="242"/>
      <c r="C3" s="242"/>
      <c r="D3" s="242"/>
      <c r="F3" s="241"/>
      <c r="G3" s="242"/>
      <c r="H3" s="242"/>
      <c r="I3" s="242"/>
      <c r="K3" s="377"/>
      <c r="L3" s="378"/>
      <c r="M3" s="378"/>
      <c r="N3" s="378"/>
      <c r="O3" s="378"/>
      <c r="P3" s="379"/>
    </row>
    <row r="4" spans="1:16" ht="48" customHeight="1" x14ac:dyDescent="0.25">
      <c r="A4" s="62" t="s">
        <v>71</v>
      </c>
      <c r="B4" s="63" t="s">
        <v>72</v>
      </c>
      <c r="C4" s="64" t="s">
        <v>73</v>
      </c>
      <c r="D4" s="65" t="s">
        <v>74</v>
      </c>
      <c r="E4" s="66"/>
      <c r="F4" s="67" t="s">
        <v>71</v>
      </c>
      <c r="G4" s="68" t="s">
        <v>72</v>
      </c>
      <c r="H4" s="69" t="s">
        <v>73</v>
      </c>
      <c r="I4" s="70" t="s">
        <v>74</v>
      </c>
    </row>
    <row r="5" spans="1:16" ht="19.5" customHeight="1" x14ac:dyDescent="0.25">
      <c r="A5" s="71" t="s">
        <v>87</v>
      </c>
      <c r="B5" s="72"/>
      <c r="C5" s="73"/>
      <c r="D5" s="74">
        <f t="shared" ref="D5:D18" si="0">B5*C5</f>
        <v>0</v>
      </c>
      <c r="E5" s="1"/>
      <c r="F5" s="71" t="s">
        <v>76</v>
      </c>
      <c r="G5" s="72"/>
      <c r="H5" s="73"/>
      <c r="I5" s="74">
        <f>G5*H5</f>
        <v>0</v>
      </c>
      <c r="K5" s="365" t="s">
        <v>140</v>
      </c>
      <c r="L5" s="366"/>
      <c r="M5" s="366"/>
      <c r="N5" s="366"/>
      <c r="O5" s="366"/>
      <c r="P5" s="367"/>
    </row>
    <row r="6" spans="1:16" x14ac:dyDescent="0.25">
      <c r="A6" s="71" t="s">
        <v>75</v>
      </c>
      <c r="B6" s="72"/>
      <c r="C6" s="73"/>
      <c r="D6" s="74">
        <f t="shared" si="0"/>
        <v>0</v>
      </c>
      <c r="E6" s="1"/>
      <c r="F6" s="71" t="s">
        <v>76</v>
      </c>
      <c r="G6" s="72"/>
      <c r="H6" s="73"/>
      <c r="I6" s="74">
        <f t="shared" ref="I6:I9" si="1">G6*H6</f>
        <v>0</v>
      </c>
      <c r="K6" s="368"/>
      <c r="L6" s="369"/>
      <c r="M6" s="369"/>
      <c r="N6" s="369"/>
      <c r="O6" s="369"/>
      <c r="P6" s="370"/>
    </row>
    <row r="7" spans="1:16" x14ac:dyDescent="0.25">
      <c r="A7" s="71" t="s">
        <v>77</v>
      </c>
      <c r="B7" s="72"/>
      <c r="C7" s="73"/>
      <c r="D7" s="74">
        <f t="shared" si="0"/>
        <v>0</v>
      </c>
      <c r="E7" s="1"/>
      <c r="F7" s="71" t="s">
        <v>76</v>
      </c>
      <c r="G7" s="72"/>
      <c r="H7" s="73"/>
      <c r="I7" s="74">
        <f t="shared" si="1"/>
        <v>0</v>
      </c>
      <c r="K7" s="368"/>
      <c r="L7" s="369"/>
      <c r="M7" s="369"/>
      <c r="N7" s="369"/>
      <c r="O7" s="369"/>
      <c r="P7" s="370"/>
    </row>
    <row r="8" spans="1:16" x14ac:dyDescent="0.25">
      <c r="A8" s="71" t="s">
        <v>89</v>
      </c>
      <c r="B8" s="72"/>
      <c r="C8" s="73"/>
      <c r="D8" s="74">
        <f t="shared" si="0"/>
        <v>0</v>
      </c>
      <c r="E8" s="1"/>
      <c r="F8" s="71" t="s">
        <v>76</v>
      </c>
      <c r="G8" s="72"/>
      <c r="H8" s="73"/>
      <c r="I8" s="74">
        <f t="shared" si="1"/>
        <v>0</v>
      </c>
      <c r="K8" s="368"/>
      <c r="L8" s="369"/>
      <c r="M8" s="369"/>
      <c r="N8" s="369"/>
      <c r="O8" s="369"/>
      <c r="P8" s="370"/>
    </row>
    <row r="9" spans="1:16" x14ac:dyDescent="0.25">
      <c r="A9" s="71" t="s">
        <v>78</v>
      </c>
      <c r="B9" s="72"/>
      <c r="C9" s="73"/>
      <c r="D9" s="74">
        <f t="shared" si="0"/>
        <v>0</v>
      </c>
      <c r="E9" s="1"/>
      <c r="F9" s="71" t="s">
        <v>76</v>
      </c>
      <c r="G9" s="72"/>
      <c r="H9" s="73"/>
      <c r="I9" s="74">
        <f t="shared" si="1"/>
        <v>0</v>
      </c>
      <c r="K9" s="368"/>
      <c r="L9" s="369"/>
      <c r="M9" s="369"/>
      <c r="N9" s="369"/>
      <c r="O9" s="369"/>
      <c r="P9" s="370"/>
    </row>
    <row r="10" spans="1:16" x14ac:dyDescent="0.25">
      <c r="A10" s="71" t="s">
        <v>79</v>
      </c>
      <c r="B10" s="72"/>
      <c r="C10" s="73"/>
      <c r="D10" s="74">
        <f t="shared" si="0"/>
        <v>0</v>
      </c>
      <c r="E10" s="1"/>
      <c r="F10" s="71" t="s">
        <v>76</v>
      </c>
      <c r="G10" s="72"/>
      <c r="H10" s="73"/>
      <c r="I10" s="74">
        <f t="shared" ref="I10:I18" si="2">G10*H10</f>
        <v>0</v>
      </c>
      <c r="K10" s="368"/>
      <c r="L10" s="369"/>
      <c r="M10" s="369"/>
      <c r="N10" s="369"/>
      <c r="O10" s="369"/>
      <c r="P10" s="370"/>
    </row>
    <row r="11" spans="1:16" x14ac:dyDescent="0.25">
      <c r="A11" s="71" t="s">
        <v>90</v>
      </c>
      <c r="B11" s="72"/>
      <c r="C11" s="73"/>
      <c r="D11" s="74">
        <f t="shared" si="0"/>
        <v>0</v>
      </c>
      <c r="E11" s="1"/>
      <c r="F11" s="71" t="s">
        <v>76</v>
      </c>
      <c r="G11" s="72"/>
      <c r="H11" s="73"/>
      <c r="I11" s="74">
        <f t="shared" si="2"/>
        <v>0</v>
      </c>
      <c r="K11" s="368"/>
      <c r="L11" s="369"/>
      <c r="M11" s="369"/>
      <c r="N11" s="369"/>
      <c r="O11" s="369"/>
      <c r="P11" s="370"/>
    </row>
    <row r="12" spans="1:16" x14ac:dyDescent="0.25">
      <c r="A12" s="71" t="s">
        <v>80</v>
      </c>
      <c r="B12" s="72"/>
      <c r="C12" s="73"/>
      <c r="D12" s="74">
        <f t="shared" si="0"/>
        <v>0</v>
      </c>
      <c r="E12" s="1"/>
      <c r="F12" s="71"/>
      <c r="G12" s="72"/>
      <c r="H12" s="73"/>
      <c r="I12" s="74">
        <f t="shared" si="2"/>
        <v>0</v>
      </c>
      <c r="K12" s="368"/>
      <c r="L12" s="369"/>
      <c r="M12" s="369"/>
      <c r="N12" s="369"/>
      <c r="O12" s="369"/>
      <c r="P12" s="370"/>
    </row>
    <row r="13" spans="1:16" x14ac:dyDescent="0.25">
      <c r="A13" s="71" t="s">
        <v>81</v>
      </c>
      <c r="B13" s="72"/>
      <c r="C13" s="73"/>
      <c r="D13" s="74">
        <f t="shared" si="0"/>
        <v>0</v>
      </c>
      <c r="E13" s="1"/>
      <c r="F13" s="71"/>
      <c r="G13" s="72"/>
      <c r="H13" s="73"/>
      <c r="I13" s="74">
        <f t="shared" si="2"/>
        <v>0</v>
      </c>
      <c r="K13" s="368"/>
      <c r="L13" s="369"/>
      <c r="M13" s="369"/>
      <c r="N13" s="369"/>
      <c r="O13" s="369"/>
      <c r="P13" s="370"/>
    </row>
    <row r="14" spans="1:16" x14ac:dyDescent="0.25">
      <c r="A14" s="71" t="s">
        <v>93</v>
      </c>
      <c r="B14" s="72"/>
      <c r="C14" s="73"/>
      <c r="D14" s="74">
        <f t="shared" si="0"/>
        <v>0</v>
      </c>
      <c r="E14" s="1"/>
      <c r="F14" s="71"/>
      <c r="G14" s="72"/>
      <c r="H14" s="73"/>
      <c r="I14" s="74">
        <f t="shared" si="2"/>
        <v>0</v>
      </c>
      <c r="K14" s="368"/>
      <c r="L14" s="369"/>
      <c r="M14" s="369"/>
      <c r="N14" s="369"/>
      <c r="O14" s="369"/>
      <c r="P14" s="370"/>
    </row>
    <row r="15" spans="1:16" x14ac:dyDescent="0.25">
      <c r="A15" s="71" t="s">
        <v>94</v>
      </c>
      <c r="B15" s="72"/>
      <c r="C15" s="73"/>
      <c r="D15" s="74">
        <f t="shared" si="0"/>
        <v>0</v>
      </c>
      <c r="E15" s="1"/>
      <c r="F15" s="71"/>
      <c r="G15" s="72"/>
      <c r="H15" s="73"/>
      <c r="I15" s="74">
        <f t="shared" si="2"/>
        <v>0</v>
      </c>
      <c r="K15" s="368"/>
      <c r="L15" s="369"/>
      <c r="M15" s="369"/>
      <c r="N15" s="369"/>
      <c r="O15" s="369"/>
      <c r="P15" s="370"/>
    </row>
    <row r="16" spans="1:16" x14ac:dyDescent="0.25">
      <c r="A16" s="71" t="s">
        <v>82</v>
      </c>
      <c r="B16" s="72"/>
      <c r="C16" s="73"/>
      <c r="D16" s="74">
        <f t="shared" si="0"/>
        <v>0</v>
      </c>
      <c r="E16" s="1"/>
      <c r="F16" s="71"/>
      <c r="G16" s="72"/>
      <c r="H16" s="73"/>
      <c r="I16" s="74">
        <f t="shared" si="2"/>
        <v>0</v>
      </c>
      <c r="K16" s="368"/>
      <c r="L16" s="369"/>
      <c r="M16" s="369"/>
      <c r="N16" s="369"/>
      <c r="O16" s="369"/>
      <c r="P16" s="370"/>
    </row>
    <row r="17" spans="1:17" x14ac:dyDescent="0.25">
      <c r="A17" s="71" t="s">
        <v>96</v>
      </c>
      <c r="B17" s="72"/>
      <c r="C17" s="73"/>
      <c r="D17" s="74">
        <f t="shared" si="0"/>
        <v>0</v>
      </c>
      <c r="E17" s="1"/>
      <c r="F17" s="71"/>
      <c r="G17" s="72"/>
      <c r="H17" s="73"/>
      <c r="I17" s="74">
        <f t="shared" si="2"/>
        <v>0</v>
      </c>
      <c r="K17" s="368"/>
      <c r="L17" s="369"/>
      <c r="M17" s="369"/>
      <c r="N17" s="369"/>
      <c r="O17" s="369"/>
      <c r="P17" s="370"/>
    </row>
    <row r="18" spans="1:17" x14ac:dyDescent="0.25">
      <c r="A18" s="71" t="s">
        <v>83</v>
      </c>
      <c r="B18" s="72"/>
      <c r="C18" s="73"/>
      <c r="D18" s="74">
        <f t="shared" si="0"/>
        <v>0</v>
      </c>
      <c r="E18" s="1"/>
      <c r="F18" s="71" t="s">
        <v>76</v>
      </c>
      <c r="G18" s="72"/>
      <c r="H18" s="73"/>
      <c r="I18" s="74">
        <f t="shared" si="2"/>
        <v>0</v>
      </c>
      <c r="K18" s="368"/>
      <c r="L18" s="369"/>
      <c r="M18" s="369"/>
      <c r="N18" s="369"/>
      <c r="O18" s="369"/>
      <c r="P18" s="370"/>
    </row>
    <row r="19" spans="1:17" ht="30" customHeight="1" x14ac:dyDescent="0.25">
      <c r="A19" s="75" t="s">
        <v>84</v>
      </c>
      <c r="B19" s="76">
        <f>SUM(B5:B18)</f>
        <v>0</v>
      </c>
      <c r="C19" s="77"/>
      <c r="D19" s="78">
        <f>SUM(D5:D18)</f>
        <v>0</v>
      </c>
      <c r="E19" s="79"/>
      <c r="F19" s="75" t="s">
        <v>84</v>
      </c>
      <c r="G19" s="76">
        <f>SUM(G5:G18)</f>
        <v>0</v>
      </c>
      <c r="H19" s="77"/>
      <c r="I19" s="78">
        <f>SUM(I5:I18)</f>
        <v>0</v>
      </c>
      <c r="K19" s="371"/>
      <c r="L19" s="372"/>
      <c r="M19" s="372"/>
      <c r="N19" s="372"/>
      <c r="O19" s="372"/>
      <c r="P19" s="373"/>
    </row>
    <row r="20" spans="1:17" ht="30" customHeight="1" x14ac:dyDescent="0.25">
      <c r="A20" s="80" t="s">
        <v>85</v>
      </c>
      <c r="B20" s="81"/>
      <c r="C20" s="81"/>
      <c r="D20" s="82">
        <f>IF(D19=0,0,D19/B19)</f>
        <v>0</v>
      </c>
      <c r="E20" s="83"/>
      <c r="F20" s="80" t="s">
        <v>85</v>
      </c>
      <c r="G20" s="81"/>
      <c r="H20" s="81"/>
      <c r="I20" s="82">
        <f t="shared" ref="I20" si="3">IF(I19=0,0,I19/G19)</f>
        <v>0</v>
      </c>
    </row>
    <row r="21" spans="1:17" x14ac:dyDescent="0.25">
      <c r="A21" s="2"/>
      <c r="D21" s="84"/>
      <c r="F21" s="2"/>
      <c r="I21" s="84"/>
    </row>
    <row r="22" spans="1:17" ht="45" x14ac:dyDescent="0.25">
      <c r="A22" s="85" t="s">
        <v>86</v>
      </c>
      <c r="B22" s="86" t="s">
        <v>72</v>
      </c>
      <c r="C22" s="86" t="s">
        <v>73</v>
      </c>
      <c r="D22" s="87" t="s">
        <v>74</v>
      </c>
      <c r="E22" s="66"/>
      <c r="F22" s="85" t="s">
        <v>86</v>
      </c>
      <c r="G22" s="86" t="s">
        <v>72</v>
      </c>
      <c r="H22" s="86" t="s">
        <v>73</v>
      </c>
      <c r="I22" s="87" t="s">
        <v>74</v>
      </c>
    </row>
    <row r="23" spans="1:17" ht="15" customHeight="1" x14ac:dyDescent="0.25">
      <c r="A23" s="71" t="s">
        <v>102</v>
      </c>
      <c r="B23" s="72"/>
      <c r="C23" s="73"/>
      <c r="D23" s="74">
        <f t="shared" ref="D23:D31" si="4">B23*C23</f>
        <v>0</v>
      </c>
      <c r="E23" s="1"/>
      <c r="F23" s="71" t="s">
        <v>76</v>
      </c>
      <c r="G23" s="72"/>
      <c r="H23" s="73"/>
      <c r="I23" s="74">
        <f>G23*H23</f>
        <v>0</v>
      </c>
      <c r="K23" s="348" t="s">
        <v>88</v>
      </c>
      <c r="L23" s="349"/>
      <c r="M23" s="349"/>
      <c r="N23" s="349"/>
      <c r="O23" s="349"/>
      <c r="P23" s="349"/>
      <c r="Q23" s="350"/>
    </row>
    <row r="24" spans="1:17" x14ac:dyDescent="0.25">
      <c r="A24" s="71" t="s">
        <v>91</v>
      </c>
      <c r="B24" s="72"/>
      <c r="C24" s="73"/>
      <c r="D24" s="74">
        <f t="shared" si="4"/>
        <v>0</v>
      </c>
      <c r="E24" s="1"/>
      <c r="F24" s="71" t="s">
        <v>76</v>
      </c>
      <c r="G24" s="72"/>
      <c r="H24" s="73"/>
      <c r="I24" s="74">
        <f t="shared" ref="I24:I31" si="5">G24*H24</f>
        <v>0</v>
      </c>
      <c r="K24" s="351"/>
      <c r="L24" s="352"/>
      <c r="M24" s="352"/>
      <c r="N24" s="352"/>
      <c r="O24" s="352"/>
      <c r="P24" s="352"/>
      <c r="Q24" s="353"/>
    </row>
    <row r="25" spans="1:17" x14ac:dyDescent="0.25">
      <c r="A25" s="71" t="s">
        <v>105</v>
      </c>
      <c r="B25" s="72"/>
      <c r="C25" s="73"/>
      <c r="D25" s="74">
        <f t="shared" si="4"/>
        <v>0</v>
      </c>
      <c r="E25" s="1"/>
      <c r="F25" s="71" t="s">
        <v>76</v>
      </c>
      <c r="G25" s="72"/>
      <c r="H25" s="73"/>
      <c r="I25" s="74">
        <f t="shared" si="5"/>
        <v>0</v>
      </c>
      <c r="K25" s="351"/>
      <c r="L25" s="352"/>
      <c r="M25" s="352"/>
      <c r="N25" s="352"/>
      <c r="O25" s="352"/>
      <c r="P25" s="352"/>
      <c r="Q25" s="353"/>
    </row>
    <row r="26" spans="1:17" x14ac:dyDescent="0.25">
      <c r="A26" s="71" t="s">
        <v>92</v>
      </c>
      <c r="B26" s="72"/>
      <c r="C26" s="73"/>
      <c r="D26" s="74">
        <f t="shared" si="4"/>
        <v>0</v>
      </c>
      <c r="E26" s="1"/>
      <c r="F26" s="71" t="s">
        <v>76</v>
      </c>
      <c r="G26" s="72"/>
      <c r="H26" s="73"/>
      <c r="I26" s="74">
        <f t="shared" si="5"/>
        <v>0</v>
      </c>
      <c r="K26" s="351"/>
      <c r="L26" s="352"/>
      <c r="M26" s="352"/>
      <c r="N26" s="352"/>
      <c r="O26" s="352"/>
      <c r="P26" s="352"/>
      <c r="Q26" s="353"/>
    </row>
    <row r="27" spans="1:17" x14ac:dyDescent="0.25">
      <c r="A27" s="71" t="s">
        <v>95</v>
      </c>
      <c r="B27" s="72"/>
      <c r="C27" s="73"/>
      <c r="D27" s="74">
        <f t="shared" si="4"/>
        <v>0</v>
      </c>
      <c r="E27" s="1"/>
      <c r="F27" s="71" t="s">
        <v>76</v>
      </c>
      <c r="G27" s="72"/>
      <c r="H27" s="73"/>
      <c r="I27" s="74">
        <f t="shared" si="5"/>
        <v>0</v>
      </c>
      <c r="K27" s="351"/>
      <c r="L27" s="352"/>
      <c r="M27" s="352"/>
      <c r="N27" s="352"/>
      <c r="O27" s="352"/>
      <c r="P27" s="352"/>
      <c r="Q27" s="353"/>
    </row>
    <row r="28" spans="1:17" x14ac:dyDescent="0.25">
      <c r="A28" s="71" t="s">
        <v>97</v>
      </c>
      <c r="B28" s="72"/>
      <c r="C28" s="73"/>
      <c r="D28" s="74">
        <f t="shared" si="4"/>
        <v>0</v>
      </c>
      <c r="E28" s="1"/>
      <c r="F28" s="71" t="s">
        <v>76</v>
      </c>
      <c r="G28" s="72"/>
      <c r="H28" s="73"/>
      <c r="I28" s="74">
        <f t="shared" si="5"/>
        <v>0</v>
      </c>
      <c r="K28" s="351"/>
      <c r="L28" s="352"/>
      <c r="M28" s="352"/>
      <c r="N28" s="352"/>
      <c r="O28" s="352"/>
      <c r="P28" s="352"/>
      <c r="Q28" s="353"/>
    </row>
    <row r="29" spans="1:17" x14ac:dyDescent="0.25">
      <c r="A29" s="71" t="s">
        <v>110</v>
      </c>
      <c r="B29" s="72"/>
      <c r="C29" s="73"/>
      <c r="D29" s="74">
        <f t="shared" si="4"/>
        <v>0</v>
      </c>
      <c r="E29" s="1"/>
      <c r="F29" s="71" t="s">
        <v>76</v>
      </c>
      <c r="G29" s="72"/>
      <c r="H29" s="73"/>
      <c r="I29" s="74">
        <f t="shared" si="5"/>
        <v>0</v>
      </c>
      <c r="K29" s="351"/>
      <c r="L29" s="352"/>
      <c r="M29" s="352"/>
      <c r="N29" s="352"/>
      <c r="O29" s="352"/>
      <c r="P29" s="352"/>
      <c r="Q29" s="353"/>
    </row>
    <row r="30" spans="1:17" x14ac:dyDescent="0.25">
      <c r="A30" s="71" t="s">
        <v>111</v>
      </c>
      <c r="B30" s="72"/>
      <c r="C30" s="73"/>
      <c r="D30" s="74">
        <f t="shared" si="4"/>
        <v>0</v>
      </c>
      <c r="E30" s="1"/>
      <c r="F30" s="71" t="s">
        <v>76</v>
      </c>
      <c r="G30" s="72"/>
      <c r="H30" s="73"/>
      <c r="I30" s="74">
        <f t="shared" si="5"/>
        <v>0</v>
      </c>
      <c r="K30" s="351"/>
      <c r="L30" s="352"/>
      <c r="M30" s="352"/>
      <c r="N30" s="352"/>
      <c r="O30" s="352"/>
      <c r="P30" s="352"/>
      <c r="Q30" s="353"/>
    </row>
    <row r="31" spans="1:17" x14ac:dyDescent="0.25">
      <c r="A31" s="71" t="s">
        <v>98</v>
      </c>
      <c r="B31" s="72"/>
      <c r="C31" s="73"/>
      <c r="D31" s="74">
        <f t="shared" si="4"/>
        <v>0</v>
      </c>
      <c r="E31" s="1"/>
      <c r="F31" s="71" t="s">
        <v>76</v>
      </c>
      <c r="G31" s="72"/>
      <c r="H31" s="73"/>
      <c r="I31" s="74">
        <f t="shared" si="5"/>
        <v>0</v>
      </c>
      <c r="K31" s="351"/>
      <c r="L31" s="352"/>
      <c r="M31" s="352"/>
      <c r="N31" s="352"/>
      <c r="O31" s="352"/>
      <c r="P31" s="352"/>
      <c r="Q31" s="353"/>
    </row>
    <row r="32" spans="1:17" ht="30" customHeight="1" x14ac:dyDescent="0.25">
      <c r="A32" s="75" t="s">
        <v>84</v>
      </c>
      <c r="B32" s="76">
        <f>SUM(B23:B31)</f>
        <v>0</v>
      </c>
      <c r="C32" s="77"/>
      <c r="D32" s="78">
        <f>SUM(D23:D31)</f>
        <v>0</v>
      </c>
      <c r="E32" s="79"/>
      <c r="F32" s="75" t="s">
        <v>84</v>
      </c>
      <c r="G32" s="76">
        <f>SUM(G23:G31)</f>
        <v>0</v>
      </c>
      <c r="H32" s="77"/>
      <c r="I32" s="78">
        <f>SUM(I23:I31)</f>
        <v>0</v>
      </c>
      <c r="K32" s="351"/>
      <c r="L32" s="352"/>
      <c r="M32" s="352"/>
      <c r="N32" s="352"/>
      <c r="O32" s="352"/>
      <c r="P32" s="352"/>
      <c r="Q32" s="353"/>
    </row>
    <row r="33" spans="1:17" ht="30" customHeight="1" x14ac:dyDescent="0.25">
      <c r="A33" s="80" t="s">
        <v>85</v>
      </c>
      <c r="B33" s="81"/>
      <c r="C33" s="81"/>
      <c r="D33" s="82">
        <f>IF(D32=0,0,D32/B32)</f>
        <v>0</v>
      </c>
      <c r="E33" s="88"/>
      <c r="F33" s="80" t="s">
        <v>85</v>
      </c>
      <c r="G33" s="81"/>
      <c r="H33" s="81"/>
      <c r="I33" s="82">
        <f t="shared" ref="I33" si="6">IF(I32=0,0,I32/G32)</f>
        <v>0</v>
      </c>
      <c r="K33" s="354"/>
      <c r="L33" s="355"/>
      <c r="M33" s="355"/>
      <c r="N33" s="355"/>
      <c r="O33" s="355"/>
      <c r="P33" s="355"/>
      <c r="Q33" s="356"/>
    </row>
    <row r="34" spans="1:17" x14ac:dyDescent="0.25">
      <c r="A34" s="75"/>
      <c r="B34" s="89"/>
      <c r="C34" s="90"/>
      <c r="D34" s="84"/>
      <c r="F34" s="75"/>
      <c r="G34" s="89"/>
      <c r="H34" s="90"/>
      <c r="I34" s="84"/>
    </row>
    <row r="35" spans="1:17" ht="45" x14ac:dyDescent="0.25">
      <c r="A35" s="91" t="s">
        <v>99</v>
      </c>
      <c r="B35" s="92" t="s">
        <v>72</v>
      </c>
      <c r="C35" s="92" t="s">
        <v>73</v>
      </c>
      <c r="D35" s="93" t="s">
        <v>74</v>
      </c>
      <c r="E35" s="66"/>
      <c r="F35" s="91" t="s">
        <v>99</v>
      </c>
      <c r="G35" s="92" t="s">
        <v>72</v>
      </c>
      <c r="H35" s="92" t="s">
        <v>73</v>
      </c>
      <c r="I35" s="93" t="s">
        <v>74</v>
      </c>
    </row>
    <row r="36" spans="1:17" x14ac:dyDescent="0.25">
      <c r="A36" s="71" t="s">
        <v>100</v>
      </c>
      <c r="B36" s="72"/>
      <c r="C36" s="73"/>
      <c r="D36" s="74">
        <f t="shared" ref="D36:D44" si="7">B36*C36</f>
        <v>0</v>
      </c>
      <c r="E36" s="1"/>
      <c r="F36" s="71" t="s">
        <v>76</v>
      </c>
      <c r="G36" s="72"/>
      <c r="H36" s="73"/>
      <c r="I36" s="74">
        <f>G36*H36</f>
        <v>0</v>
      </c>
      <c r="K36" s="348" t="s">
        <v>101</v>
      </c>
      <c r="L36" s="357"/>
      <c r="M36" s="357"/>
      <c r="N36" s="357"/>
      <c r="O36" s="357"/>
      <c r="P36" s="357"/>
      <c r="Q36" s="358"/>
    </row>
    <row r="37" spans="1:17" x14ac:dyDescent="0.25">
      <c r="A37" s="71" t="s">
        <v>103</v>
      </c>
      <c r="B37" s="72"/>
      <c r="C37" s="73"/>
      <c r="D37" s="74">
        <f t="shared" si="7"/>
        <v>0</v>
      </c>
      <c r="E37" s="1"/>
      <c r="F37" s="71" t="s">
        <v>76</v>
      </c>
      <c r="G37" s="72"/>
      <c r="H37" s="73"/>
      <c r="I37" s="74">
        <f t="shared" ref="I37:I44" si="8">G37*H37</f>
        <v>0</v>
      </c>
      <c r="K37" s="359"/>
      <c r="L37" s="360"/>
      <c r="M37" s="360"/>
      <c r="N37" s="360"/>
      <c r="O37" s="360"/>
      <c r="P37" s="360"/>
      <c r="Q37" s="361"/>
    </row>
    <row r="38" spans="1:17" x14ac:dyDescent="0.25">
      <c r="A38" s="71" t="s">
        <v>104</v>
      </c>
      <c r="B38" s="72"/>
      <c r="C38" s="73"/>
      <c r="D38" s="74">
        <f t="shared" si="7"/>
        <v>0</v>
      </c>
      <c r="E38" s="1"/>
      <c r="F38" s="71" t="s">
        <v>76</v>
      </c>
      <c r="G38" s="72"/>
      <c r="H38" s="73"/>
      <c r="I38" s="74">
        <f t="shared" si="8"/>
        <v>0</v>
      </c>
      <c r="K38" s="359"/>
      <c r="L38" s="360"/>
      <c r="M38" s="360"/>
      <c r="N38" s="360"/>
      <c r="O38" s="360"/>
      <c r="P38" s="360"/>
      <c r="Q38" s="361"/>
    </row>
    <row r="39" spans="1:17" x14ac:dyDescent="0.25">
      <c r="A39" s="71" t="s">
        <v>106</v>
      </c>
      <c r="B39" s="72"/>
      <c r="C39" s="73"/>
      <c r="D39" s="74">
        <f t="shared" si="7"/>
        <v>0</v>
      </c>
      <c r="E39" s="1"/>
      <c r="F39" s="71" t="s">
        <v>76</v>
      </c>
      <c r="G39" s="72"/>
      <c r="H39" s="73"/>
      <c r="I39" s="74">
        <f t="shared" si="8"/>
        <v>0</v>
      </c>
      <c r="K39" s="359"/>
      <c r="L39" s="360"/>
      <c r="M39" s="360"/>
      <c r="N39" s="360"/>
      <c r="O39" s="360"/>
      <c r="P39" s="360"/>
      <c r="Q39" s="361"/>
    </row>
    <row r="40" spans="1:17" x14ac:dyDescent="0.25">
      <c r="A40" s="71" t="s">
        <v>108</v>
      </c>
      <c r="B40" s="72"/>
      <c r="C40" s="73"/>
      <c r="D40" s="74">
        <f t="shared" si="7"/>
        <v>0</v>
      </c>
      <c r="E40" s="1"/>
      <c r="F40" s="71" t="s">
        <v>76</v>
      </c>
      <c r="G40" s="72"/>
      <c r="H40" s="73"/>
      <c r="I40" s="74">
        <f t="shared" si="8"/>
        <v>0</v>
      </c>
      <c r="K40" s="359"/>
      <c r="L40" s="360"/>
      <c r="M40" s="360"/>
      <c r="N40" s="360"/>
      <c r="O40" s="360"/>
      <c r="P40" s="360"/>
      <c r="Q40" s="361"/>
    </row>
    <row r="41" spans="1:17" x14ac:dyDescent="0.25">
      <c r="A41" s="71" t="s">
        <v>109</v>
      </c>
      <c r="B41" s="72"/>
      <c r="C41" s="73"/>
      <c r="D41" s="74">
        <f t="shared" si="7"/>
        <v>0</v>
      </c>
      <c r="E41" s="1"/>
      <c r="F41" s="71" t="s">
        <v>76</v>
      </c>
      <c r="G41" s="72"/>
      <c r="H41" s="73"/>
      <c r="I41" s="74">
        <f t="shared" si="8"/>
        <v>0</v>
      </c>
      <c r="K41" s="359"/>
      <c r="L41" s="360"/>
      <c r="M41" s="360"/>
      <c r="N41" s="360"/>
      <c r="O41" s="360"/>
      <c r="P41" s="360"/>
      <c r="Q41" s="361"/>
    </row>
    <row r="42" spans="1:17" x14ac:dyDescent="0.25">
      <c r="A42" s="71" t="s">
        <v>112</v>
      </c>
      <c r="B42" s="72"/>
      <c r="C42" s="73"/>
      <c r="D42" s="74">
        <f t="shared" si="7"/>
        <v>0</v>
      </c>
      <c r="E42" s="1"/>
      <c r="F42" s="71" t="s">
        <v>76</v>
      </c>
      <c r="G42" s="72"/>
      <c r="H42" s="73"/>
      <c r="I42" s="74">
        <f t="shared" si="8"/>
        <v>0</v>
      </c>
      <c r="K42" s="359"/>
      <c r="L42" s="360"/>
      <c r="M42" s="360"/>
      <c r="N42" s="360"/>
      <c r="O42" s="360"/>
      <c r="P42" s="360"/>
      <c r="Q42" s="361"/>
    </row>
    <row r="43" spans="1:17" x14ac:dyDescent="0.25">
      <c r="A43" s="71" t="s">
        <v>107</v>
      </c>
      <c r="B43" s="72"/>
      <c r="C43" s="73"/>
      <c r="D43" s="74">
        <f t="shared" si="7"/>
        <v>0</v>
      </c>
      <c r="E43" s="1"/>
      <c r="F43" s="71" t="s">
        <v>76</v>
      </c>
      <c r="G43" s="72"/>
      <c r="H43" s="73"/>
      <c r="I43" s="74">
        <f t="shared" si="8"/>
        <v>0</v>
      </c>
      <c r="K43" s="359"/>
      <c r="L43" s="360"/>
      <c r="M43" s="360"/>
      <c r="N43" s="360"/>
      <c r="O43" s="360"/>
      <c r="P43" s="360"/>
      <c r="Q43" s="361"/>
    </row>
    <row r="44" spans="1:17" x14ac:dyDescent="0.25">
      <c r="A44" s="71" t="s">
        <v>113</v>
      </c>
      <c r="B44" s="72"/>
      <c r="C44" s="73"/>
      <c r="D44" s="74">
        <f t="shared" si="7"/>
        <v>0</v>
      </c>
      <c r="E44" s="1"/>
      <c r="F44" s="71" t="s">
        <v>76</v>
      </c>
      <c r="G44" s="72"/>
      <c r="H44" s="73"/>
      <c r="I44" s="74">
        <f t="shared" si="8"/>
        <v>0</v>
      </c>
      <c r="K44" s="359"/>
      <c r="L44" s="360"/>
      <c r="M44" s="360"/>
      <c r="N44" s="360"/>
      <c r="O44" s="360"/>
      <c r="P44" s="360"/>
      <c r="Q44" s="361"/>
    </row>
    <row r="45" spans="1:17" ht="30" customHeight="1" x14ac:dyDescent="0.25">
      <c r="A45" s="75" t="s">
        <v>84</v>
      </c>
      <c r="B45" s="76">
        <f>SUM(B36:B44)</f>
        <v>0</v>
      </c>
      <c r="C45" s="77"/>
      <c r="D45" s="78">
        <f>SUM(D36:D44)</f>
        <v>0</v>
      </c>
      <c r="E45" s="79"/>
      <c r="F45" s="75" t="s">
        <v>84</v>
      </c>
      <c r="G45" s="76">
        <f>SUM(G36:G44)</f>
        <v>0</v>
      </c>
      <c r="H45" s="77"/>
      <c r="I45" s="78">
        <f>SUM(I36:I44)</f>
        <v>0</v>
      </c>
      <c r="K45" s="362"/>
      <c r="L45" s="363"/>
      <c r="M45" s="363"/>
      <c r="N45" s="363"/>
      <c r="O45" s="363"/>
      <c r="P45" s="363"/>
      <c r="Q45" s="364"/>
    </row>
    <row r="46" spans="1:17" ht="30" customHeight="1" thickBot="1" x14ac:dyDescent="0.3">
      <c r="A46" s="80" t="s">
        <v>85</v>
      </c>
      <c r="B46" s="94"/>
      <c r="C46" s="94"/>
      <c r="D46" s="82">
        <f>IF(D45=0,0,D45/B45)</f>
        <v>0</v>
      </c>
      <c r="E46" s="95"/>
      <c r="F46" s="80" t="s">
        <v>85</v>
      </c>
      <c r="G46" s="94"/>
      <c r="H46" s="94"/>
      <c r="I46" s="82">
        <f t="shared" ref="I46" si="9">IF(I45=0,0,I45/G45)</f>
        <v>0</v>
      </c>
    </row>
  </sheetData>
  <sheetProtection algorithmName="SHA-512" hashValue="V0KiNGmPPrlQr4u3wQ4EVP0HOLFHNWgwTepZOuEjLVPDax3kKHxzpbHLlUWt3kJqtxsWGsYyF0oeyKm60jn9mg==" saltValue="uXyw191YwI8gfE2joCsNSQ==" spinCount="100000" sheet="1" objects="1" scenarios="1"/>
  <mergeCells count="6">
    <mergeCell ref="K23:Q33"/>
    <mergeCell ref="K36:Q45"/>
    <mergeCell ref="K5:P19"/>
    <mergeCell ref="A2:D3"/>
    <mergeCell ref="F2:I3"/>
    <mergeCell ref="K2:P3"/>
  </mergeCells>
  <conditionalFormatting sqref="A32">
    <cfRule type="duplicateValues" dxfId="4" priority="31"/>
  </conditionalFormatting>
  <conditionalFormatting sqref="A39">
    <cfRule type="duplicateValues" dxfId="3" priority="26"/>
  </conditionalFormatting>
  <conditionalFormatting sqref="A40:A44 A23:A31 A36:A38 A5:A19">
    <cfRule type="duplicateValues" dxfId="2" priority="52"/>
  </conditionalFormatting>
  <conditionalFormatting sqref="A45">
    <cfRule type="duplicateValues" dxfId="1" priority="32"/>
  </conditionalFormatting>
  <conditionalFormatting sqref="F32">
    <cfRule type="duplicateValues" dxfId="0" priority="23"/>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71AA0-AD79-45A6-A642-8807DCB6B12D}">
  <sheetPr>
    <tabColor theme="9" tint="-0.249977111117893"/>
  </sheetPr>
  <dimension ref="A1:R46"/>
  <sheetViews>
    <sheetView topLeftCell="A28" zoomScaleNormal="100" workbookViewId="0">
      <selection activeCell="A42" sqref="A42"/>
    </sheetView>
  </sheetViews>
  <sheetFormatPr defaultRowHeight="15" x14ac:dyDescent="0.25"/>
  <cols>
    <col min="1" max="1" width="18.85546875" customWidth="1"/>
    <col min="2" max="2" width="10" customWidth="1"/>
    <col min="3" max="3" width="16.85546875" customWidth="1"/>
    <col min="4" max="6" width="10.140625" customWidth="1"/>
    <col min="7" max="7" width="3.42578125" customWidth="1"/>
    <col min="8" max="8" width="18.85546875" customWidth="1"/>
    <col min="9" max="9" width="10" customWidth="1"/>
    <col min="10" max="10" width="16.85546875" customWidth="1"/>
    <col min="11" max="13" width="10.140625" customWidth="1"/>
    <col min="14" max="14" width="7" customWidth="1"/>
    <col min="15" max="15" width="26.28515625" bestFit="1" customWidth="1"/>
    <col min="16" max="16" width="19.42578125" bestFit="1" customWidth="1"/>
    <col min="17" max="17" width="18.140625" customWidth="1"/>
    <col min="18" max="18" width="14" customWidth="1"/>
  </cols>
  <sheetData>
    <row r="1" spans="1:18" ht="19.5" thickBot="1" x14ac:dyDescent="0.35">
      <c r="A1" s="246" t="s">
        <v>330</v>
      </c>
      <c r="B1" s="246"/>
      <c r="C1" s="246"/>
      <c r="D1" s="246"/>
      <c r="E1" s="246"/>
      <c r="F1" s="246"/>
      <c r="G1" s="246"/>
      <c r="H1" s="246"/>
      <c r="I1" s="246"/>
      <c r="J1" s="246"/>
      <c r="K1" s="246"/>
      <c r="L1" s="246"/>
      <c r="M1" s="246"/>
      <c r="N1" s="246"/>
      <c r="O1" s="246"/>
      <c r="P1" s="246"/>
      <c r="Q1" s="246"/>
      <c r="R1" s="246"/>
    </row>
    <row r="2" spans="1:18" ht="15" customHeight="1" x14ac:dyDescent="0.25">
      <c r="A2" s="238" t="s">
        <v>68</v>
      </c>
      <c r="B2" s="239"/>
      <c r="C2" s="239"/>
      <c r="D2" s="239"/>
      <c r="E2" s="239"/>
      <c r="F2" s="240"/>
      <c r="H2" s="244" t="s">
        <v>317</v>
      </c>
      <c r="I2" s="239"/>
      <c r="J2" s="239"/>
      <c r="K2" s="239"/>
      <c r="L2" s="239"/>
      <c r="M2" s="240"/>
      <c r="O2" s="238" t="s">
        <v>318</v>
      </c>
      <c r="P2" s="239"/>
      <c r="Q2" s="239"/>
      <c r="R2" s="240"/>
    </row>
    <row r="3" spans="1:18" ht="39.75" customHeight="1" thickBot="1" x14ac:dyDescent="0.3">
      <c r="A3" s="241"/>
      <c r="B3" s="242"/>
      <c r="C3" s="242"/>
      <c r="D3" s="242"/>
      <c r="E3" s="242"/>
      <c r="F3" s="243"/>
      <c r="H3" s="241"/>
      <c r="I3" s="242"/>
      <c r="J3" s="242"/>
      <c r="K3" s="242"/>
      <c r="L3" s="242"/>
      <c r="M3" s="243"/>
      <c r="O3" s="241"/>
      <c r="P3" s="242"/>
      <c r="Q3" s="242"/>
      <c r="R3" s="243"/>
    </row>
    <row r="4" spans="1:18" ht="48" customHeight="1" x14ac:dyDescent="0.25">
      <c r="A4" s="62" t="s">
        <v>71</v>
      </c>
      <c r="B4" s="63" t="s">
        <v>72</v>
      </c>
      <c r="C4" s="64" t="s">
        <v>73</v>
      </c>
      <c r="D4" s="65" t="s">
        <v>142</v>
      </c>
      <c r="E4" s="176" t="s">
        <v>143</v>
      </c>
      <c r="F4" s="65" t="s">
        <v>144</v>
      </c>
      <c r="G4" s="66"/>
      <c r="H4" s="67" t="s">
        <v>71</v>
      </c>
      <c r="I4" s="68" t="s">
        <v>72</v>
      </c>
      <c r="J4" s="69" t="s">
        <v>73</v>
      </c>
      <c r="K4" s="70" t="s">
        <v>74</v>
      </c>
      <c r="L4" s="176" t="s">
        <v>143</v>
      </c>
      <c r="M4" s="65" t="s">
        <v>144</v>
      </c>
      <c r="O4" s="177" t="s">
        <v>319</v>
      </c>
      <c r="P4" s="178" t="s">
        <v>320</v>
      </c>
      <c r="Q4" s="178" t="s">
        <v>321</v>
      </c>
      <c r="R4" s="178" t="s">
        <v>84</v>
      </c>
    </row>
    <row r="5" spans="1:18" ht="19.5" customHeight="1" x14ac:dyDescent="0.25">
      <c r="A5" s="71" t="s">
        <v>87</v>
      </c>
      <c r="B5" s="226"/>
      <c r="C5" s="227"/>
      <c r="D5" s="179">
        <f t="shared" ref="D5:D18" si="0">B5*C5</f>
        <v>0</v>
      </c>
      <c r="E5" s="226"/>
      <c r="F5" s="228"/>
      <c r="G5" s="1"/>
      <c r="H5" s="229"/>
      <c r="I5" s="226"/>
      <c r="J5" s="227"/>
      <c r="K5" s="179">
        <f>I5*J5</f>
        <v>0</v>
      </c>
      <c r="L5" s="226"/>
      <c r="M5" s="228"/>
      <c r="O5" s="218" t="s">
        <v>24</v>
      </c>
      <c r="P5" s="212"/>
      <c r="Q5" s="212"/>
      <c r="R5" s="182">
        <f>P5+Q5</f>
        <v>0</v>
      </c>
    </row>
    <row r="6" spans="1:18" x14ac:dyDescent="0.25">
      <c r="A6" s="71" t="s">
        <v>75</v>
      </c>
      <c r="B6" s="226"/>
      <c r="C6" s="227"/>
      <c r="D6" s="179">
        <f t="shared" si="0"/>
        <v>0</v>
      </c>
      <c r="E6" s="226"/>
      <c r="F6" s="228"/>
      <c r="G6" s="1"/>
      <c r="H6" s="229"/>
      <c r="I6" s="226"/>
      <c r="J6" s="227"/>
      <c r="K6" s="179">
        <f t="shared" ref="K6:K18" si="1">I6*J6</f>
        <v>0</v>
      </c>
      <c r="L6" s="226"/>
      <c r="M6" s="228"/>
      <c r="O6" s="218" t="s">
        <v>27</v>
      </c>
      <c r="P6" s="212"/>
      <c r="Q6" s="212"/>
      <c r="R6" s="182">
        <f t="shared" ref="R6:R11" si="2">P6+Q6</f>
        <v>0</v>
      </c>
    </row>
    <row r="7" spans="1:18" x14ac:dyDescent="0.25">
      <c r="A7" s="71" t="s">
        <v>77</v>
      </c>
      <c r="B7" s="226"/>
      <c r="C7" s="227"/>
      <c r="D7" s="179">
        <f t="shared" si="0"/>
        <v>0</v>
      </c>
      <c r="E7" s="226"/>
      <c r="F7" s="228"/>
      <c r="G7" s="1"/>
      <c r="H7" s="229"/>
      <c r="I7" s="226"/>
      <c r="J7" s="227"/>
      <c r="K7" s="179">
        <f t="shared" si="1"/>
        <v>0</v>
      </c>
      <c r="L7" s="226"/>
      <c r="M7" s="228"/>
      <c r="O7" s="218" t="s">
        <v>30</v>
      </c>
      <c r="P7" s="212"/>
      <c r="Q7" s="212"/>
      <c r="R7" s="182">
        <f t="shared" si="2"/>
        <v>0</v>
      </c>
    </row>
    <row r="8" spans="1:18" x14ac:dyDescent="0.25">
      <c r="A8" s="71" t="s">
        <v>89</v>
      </c>
      <c r="B8" s="226"/>
      <c r="C8" s="227"/>
      <c r="D8" s="179">
        <f t="shared" si="0"/>
        <v>0</v>
      </c>
      <c r="E8" s="226"/>
      <c r="F8" s="228"/>
      <c r="G8" s="1"/>
      <c r="H8" s="229"/>
      <c r="I8" s="226"/>
      <c r="J8" s="227"/>
      <c r="K8" s="179">
        <f t="shared" si="1"/>
        <v>0</v>
      </c>
      <c r="L8" s="226"/>
      <c r="M8" s="228"/>
      <c r="O8" s="218" t="s">
        <v>33</v>
      </c>
      <c r="P8" s="212"/>
      <c r="Q8" s="212"/>
      <c r="R8" s="182">
        <f t="shared" si="2"/>
        <v>0</v>
      </c>
    </row>
    <row r="9" spans="1:18" x14ac:dyDescent="0.25">
      <c r="A9" s="71" t="s">
        <v>78</v>
      </c>
      <c r="B9" s="226"/>
      <c r="C9" s="227"/>
      <c r="D9" s="179">
        <f t="shared" si="0"/>
        <v>0</v>
      </c>
      <c r="E9" s="226"/>
      <c r="F9" s="228"/>
      <c r="G9" s="1"/>
      <c r="H9" s="229"/>
      <c r="I9" s="226"/>
      <c r="J9" s="227"/>
      <c r="K9" s="179">
        <f t="shared" si="1"/>
        <v>0</v>
      </c>
      <c r="L9" s="226"/>
      <c r="M9" s="228"/>
      <c r="O9" s="218" t="s">
        <v>35</v>
      </c>
      <c r="P9" s="212"/>
      <c r="Q9" s="212"/>
      <c r="R9" s="182">
        <f t="shared" si="2"/>
        <v>0</v>
      </c>
    </row>
    <row r="10" spans="1:18" x14ac:dyDescent="0.25">
      <c r="A10" s="71" t="s">
        <v>79</v>
      </c>
      <c r="B10" s="226"/>
      <c r="C10" s="227"/>
      <c r="D10" s="179">
        <f t="shared" si="0"/>
        <v>0</v>
      </c>
      <c r="E10" s="226"/>
      <c r="F10" s="228"/>
      <c r="G10" s="1"/>
      <c r="H10" s="229"/>
      <c r="I10" s="226"/>
      <c r="J10" s="227"/>
      <c r="K10" s="179">
        <f t="shared" si="1"/>
        <v>0</v>
      </c>
      <c r="L10" s="226"/>
      <c r="M10" s="228"/>
      <c r="O10" s="218" t="s">
        <v>40</v>
      </c>
      <c r="P10" s="212"/>
      <c r="Q10" s="212"/>
      <c r="R10" s="182">
        <f t="shared" si="2"/>
        <v>0</v>
      </c>
    </row>
    <row r="11" spans="1:18" ht="15.75" thickBot="1" x14ac:dyDescent="0.3">
      <c r="A11" s="71" t="s">
        <v>90</v>
      </c>
      <c r="B11" s="226"/>
      <c r="C11" s="227"/>
      <c r="D11" s="179">
        <f t="shared" si="0"/>
        <v>0</v>
      </c>
      <c r="E11" s="226"/>
      <c r="F11" s="228"/>
      <c r="G11" s="1"/>
      <c r="H11" s="229"/>
      <c r="I11" s="226"/>
      <c r="J11" s="227"/>
      <c r="K11" s="179">
        <f t="shared" si="1"/>
        <v>0</v>
      </c>
      <c r="L11" s="226"/>
      <c r="M11" s="228"/>
      <c r="O11" s="219" t="s">
        <v>44</v>
      </c>
      <c r="P11" s="233"/>
      <c r="Q11" s="233"/>
      <c r="R11" s="204">
        <f t="shared" si="2"/>
        <v>0</v>
      </c>
    </row>
    <row r="12" spans="1:18" ht="15.75" thickBot="1" x14ac:dyDescent="0.3">
      <c r="A12" s="71" t="s">
        <v>80</v>
      </c>
      <c r="B12" s="226"/>
      <c r="C12" s="227"/>
      <c r="D12" s="179">
        <f t="shared" si="0"/>
        <v>0</v>
      </c>
      <c r="E12" s="226"/>
      <c r="F12" s="228"/>
      <c r="G12" s="1"/>
      <c r="H12" s="229"/>
      <c r="I12" s="226"/>
      <c r="J12" s="227"/>
      <c r="K12" s="179">
        <f t="shared" si="1"/>
        <v>0</v>
      </c>
      <c r="L12" s="226"/>
      <c r="M12" s="228"/>
      <c r="O12" s="225" t="s">
        <v>47</v>
      </c>
      <c r="P12" s="208">
        <f>SUM(P5:P11)</f>
        <v>0</v>
      </c>
      <c r="Q12" s="205">
        <f>SUM(Q5:Q11)</f>
        <v>0</v>
      </c>
      <c r="R12" s="205">
        <f>SUM(R5:R11)</f>
        <v>0</v>
      </c>
    </row>
    <row r="13" spans="1:18" x14ac:dyDescent="0.25">
      <c r="A13" s="71" t="s">
        <v>81</v>
      </c>
      <c r="B13" s="226"/>
      <c r="C13" s="227"/>
      <c r="D13" s="179">
        <f t="shared" si="0"/>
        <v>0</v>
      </c>
      <c r="E13" s="226"/>
      <c r="F13" s="228"/>
      <c r="G13" s="1"/>
      <c r="H13" s="229"/>
      <c r="I13" s="226"/>
      <c r="J13" s="227"/>
      <c r="K13" s="179">
        <f t="shared" si="1"/>
        <v>0</v>
      </c>
      <c r="L13" s="226"/>
      <c r="M13" s="228"/>
      <c r="O13" t="s">
        <v>322</v>
      </c>
      <c r="R13" s="180" t="str">
        <f>IF(R12=P19+P20,"OK","POZOR! Součet neodpovídá počtu osob aktivity!")</f>
        <v>OK</v>
      </c>
    </row>
    <row r="14" spans="1:18" x14ac:dyDescent="0.25">
      <c r="A14" s="71" t="s">
        <v>93</v>
      </c>
      <c r="B14" s="226"/>
      <c r="C14" s="227"/>
      <c r="D14" s="179">
        <f t="shared" si="0"/>
        <v>0</v>
      </c>
      <c r="E14" s="226"/>
      <c r="F14" s="228"/>
      <c r="G14" s="1"/>
      <c r="H14" s="229"/>
      <c r="I14" s="226"/>
      <c r="J14" s="227"/>
      <c r="K14" s="179">
        <f t="shared" si="1"/>
        <v>0</v>
      </c>
      <c r="L14" s="226"/>
      <c r="M14" s="228"/>
    </row>
    <row r="15" spans="1:18" ht="15.75" thickBot="1" x14ac:dyDescent="0.3">
      <c r="A15" s="71" t="s">
        <v>94</v>
      </c>
      <c r="B15" s="226"/>
      <c r="C15" s="227"/>
      <c r="D15" s="179">
        <f t="shared" si="0"/>
        <v>0</v>
      </c>
      <c r="E15" s="226"/>
      <c r="F15" s="228"/>
      <c r="G15" s="1"/>
      <c r="H15" s="229"/>
      <c r="I15" s="226"/>
      <c r="J15" s="227"/>
      <c r="K15" s="179">
        <f t="shared" si="1"/>
        <v>0</v>
      </c>
      <c r="L15" s="226"/>
      <c r="M15" s="228"/>
    </row>
    <row r="16" spans="1:18" ht="19.5" thickBot="1" x14ac:dyDescent="0.3">
      <c r="A16" s="71" t="s">
        <v>82</v>
      </c>
      <c r="B16" s="226"/>
      <c r="C16" s="227"/>
      <c r="D16" s="179">
        <f t="shared" si="0"/>
        <v>0</v>
      </c>
      <c r="E16" s="226"/>
      <c r="F16" s="228"/>
      <c r="G16" s="1"/>
      <c r="H16" s="229"/>
      <c r="I16" s="226"/>
      <c r="J16" s="227"/>
      <c r="K16" s="179">
        <f t="shared" si="1"/>
        <v>0</v>
      </c>
      <c r="L16" s="226"/>
      <c r="M16" s="228"/>
      <c r="O16" s="236" t="s">
        <v>323</v>
      </c>
      <c r="P16" s="237"/>
    </row>
    <row r="17" spans="1:16" ht="15" customHeight="1" x14ac:dyDescent="0.25">
      <c r="A17" s="71" t="s">
        <v>96</v>
      </c>
      <c r="B17" s="226"/>
      <c r="C17" s="227"/>
      <c r="D17" s="179">
        <f t="shared" si="0"/>
        <v>0</v>
      </c>
      <c r="E17" s="226"/>
      <c r="F17" s="228"/>
      <c r="G17" s="1"/>
      <c r="H17" s="229"/>
      <c r="I17" s="226"/>
      <c r="J17" s="227"/>
      <c r="K17" s="179">
        <f t="shared" si="1"/>
        <v>0</v>
      </c>
      <c r="L17" s="226"/>
      <c r="M17" s="228"/>
      <c r="O17" s="221" t="s">
        <v>324</v>
      </c>
      <c r="P17" s="181">
        <f>B19+B32+B45</f>
        <v>0</v>
      </c>
    </row>
    <row r="18" spans="1:16" ht="15" customHeight="1" x14ac:dyDescent="0.25">
      <c r="A18" s="71" t="s">
        <v>83</v>
      </c>
      <c r="B18" s="226"/>
      <c r="C18" s="227"/>
      <c r="D18" s="179">
        <f t="shared" si="0"/>
        <v>0</v>
      </c>
      <c r="E18" s="226"/>
      <c r="F18" s="228"/>
      <c r="G18" s="1"/>
      <c r="H18" s="229"/>
      <c r="I18" s="226"/>
      <c r="J18" s="227"/>
      <c r="K18" s="179">
        <f t="shared" si="1"/>
        <v>0</v>
      </c>
      <c r="L18" s="226"/>
      <c r="M18" s="228"/>
      <c r="O18" s="218" t="s">
        <v>325</v>
      </c>
      <c r="P18" s="182">
        <f>I19+I32+I45</f>
        <v>0</v>
      </c>
    </row>
    <row r="19" spans="1:16" ht="30" customHeight="1" x14ac:dyDescent="0.25">
      <c r="A19" s="183" t="s">
        <v>84</v>
      </c>
      <c r="B19" s="184">
        <f>SUM(B5:B18)</f>
        <v>0</v>
      </c>
      <c r="C19" s="185"/>
      <c r="D19" s="186">
        <f>SUM(D5:D18)</f>
        <v>0</v>
      </c>
      <c r="E19" s="187">
        <f>SUM(E5:E18)</f>
        <v>0</v>
      </c>
      <c r="F19" s="186">
        <f>SUM(F5:F18)</f>
        <v>0</v>
      </c>
      <c r="G19" s="79"/>
      <c r="H19" s="183" t="s">
        <v>84</v>
      </c>
      <c r="I19" s="184">
        <f>SUM(I5:I18)</f>
        <v>0</v>
      </c>
      <c r="J19" s="185"/>
      <c r="K19" s="179">
        <f>SUM(K5:K18)</f>
        <v>0</v>
      </c>
      <c r="L19" s="187">
        <f>SUM(L5:L18)</f>
        <v>0</v>
      </c>
      <c r="M19" s="186">
        <f>SUM(M5:M18)</f>
        <v>0</v>
      </c>
      <c r="O19" s="222" t="s">
        <v>326</v>
      </c>
      <c r="P19" s="182">
        <f>P17+P18</f>
        <v>0</v>
      </c>
    </row>
    <row r="20" spans="1:16" ht="30" customHeight="1" thickBot="1" x14ac:dyDescent="0.3">
      <c r="A20" s="188" t="s">
        <v>85</v>
      </c>
      <c r="B20" s="189"/>
      <c r="C20" s="189"/>
      <c r="D20" s="190">
        <f>IF(D19=0,0,D19/B19)</f>
        <v>0</v>
      </c>
      <c r="E20" s="190"/>
      <c r="F20" s="190">
        <f>IF(F19=0,0,F19/E19)</f>
        <v>0</v>
      </c>
      <c r="G20" s="83"/>
      <c r="H20" s="188" t="s">
        <v>85</v>
      </c>
      <c r="I20" s="189"/>
      <c r="J20" s="189"/>
      <c r="K20" s="190">
        <f t="shared" ref="K20" si="3">IF(K19=0,0,K19/I19)</f>
        <v>0</v>
      </c>
      <c r="L20" s="190"/>
      <c r="M20" s="190">
        <f>IF(M19=0,0,M19/L19)</f>
        <v>0</v>
      </c>
      <c r="O20" s="223" t="s">
        <v>327</v>
      </c>
      <c r="P20" s="182">
        <f>E19+L19+E32+L32+E45+L45</f>
        <v>0</v>
      </c>
    </row>
    <row r="21" spans="1:16" x14ac:dyDescent="0.25">
      <c r="A21" s="2"/>
      <c r="D21" s="84"/>
      <c r="H21" s="2"/>
      <c r="K21" s="84"/>
    </row>
    <row r="22" spans="1:16" ht="45" x14ac:dyDescent="0.25">
      <c r="A22" s="85" t="s">
        <v>86</v>
      </c>
      <c r="B22" s="86" t="s">
        <v>72</v>
      </c>
      <c r="C22" s="86" t="s">
        <v>73</v>
      </c>
      <c r="D22" s="87" t="s">
        <v>74</v>
      </c>
      <c r="E22" s="86" t="s">
        <v>143</v>
      </c>
      <c r="F22" s="87" t="s">
        <v>144</v>
      </c>
      <c r="G22" s="66"/>
      <c r="H22" s="85" t="s">
        <v>86</v>
      </c>
      <c r="I22" s="86" t="s">
        <v>72</v>
      </c>
      <c r="J22" s="86" t="s">
        <v>73</v>
      </c>
      <c r="K22" s="87" t="s">
        <v>74</v>
      </c>
      <c r="L22" s="86" t="s">
        <v>143</v>
      </c>
      <c r="M22" s="87" t="s">
        <v>144</v>
      </c>
    </row>
    <row r="23" spans="1:16" ht="15" customHeight="1" x14ac:dyDescent="0.25">
      <c r="A23" s="71" t="s">
        <v>102</v>
      </c>
      <c r="B23" s="230"/>
      <c r="C23" s="231"/>
      <c r="D23" s="206">
        <f t="shared" ref="D23:D31" si="4">B23*C23</f>
        <v>0</v>
      </c>
      <c r="E23" s="231"/>
      <c r="F23" s="232"/>
      <c r="G23" s="1"/>
      <c r="H23" s="229"/>
      <c r="I23" s="230"/>
      <c r="J23" s="231"/>
      <c r="K23" s="206">
        <f>I23*J23</f>
        <v>0</v>
      </c>
      <c r="L23" s="231"/>
      <c r="M23" s="232"/>
    </row>
    <row r="24" spans="1:16" x14ac:dyDescent="0.25">
      <c r="A24" s="71" t="s">
        <v>91</v>
      </c>
      <c r="B24" s="230"/>
      <c r="C24" s="231"/>
      <c r="D24" s="206">
        <f t="shared" si="4"/>
        <v>0</v>
      </c>
      <c r="E24" s="231"/>
      <c r="F24" s="232"/>
      <c r="G24" s="1"/>
      <c r="H24" s="229"/>
      <c r="I24" s="230"/>
      <c r="J24" s="231"/>
      <c r="K24" s="206">
        <f t="shared" ref="K24:K31" si="5">I24*J24</f>
        <v>0</v>
      </c>
      <c r="L24" s="231"/>
      <c r="M24" s="232"/>
    </row>
    <row r="25" spans="1:16" x14ac:dyDescent="0.25">
      <c r="A25" s="71" t="s">
        <v>105</v>
      </c>
      <c r="B25" s="230"/>
      <c r="C25" s="231"/>
      <c r="D25" s="206">
        <f t="shared" si="4"/>
        <v>0</v>
      </c>
      <c r="E25" s="231"/>
      <c r="F25" s="232"/>
      <c r="G25" s="1"/>
      <c r="H25" s="229"/>
      <c r="I25" s="230"/>
      <c r="J25" s="231"/>
      <c r="K25" s="206">
        <f t="shared" si="5"/>
        <v>0</v>
      </c>
      <c r="L25" s="231"/>
      <c r="M25" s="232"/>
    </row>
    <row r="26" spans="1:16" x14ac:dyDescent="0.25">
      <c r="A26" s="71" t="s">
        <v>92</v>
      </c>
      <c r="B26" s="230"/>
      <c r="C26" s="231"/>
      <c r="D26" s="206">
        <f t="shared" si="4"/>
        <v>0</v>
      </c>
      <c r="E26" s="231"/>
      <c r="F26" s="232"/>
      <c r="G26" s="1"/>
      <c r="H26" s="229"/>
      <c r="I26" s="230"/>
      <c r="J26" s="231"/>
      <c r="K26" s="206">
        <f t="shared" si="5"/>
        <v>0</v>
      </c>
      <c r="L26" s="231"/>
      <c r="M26" s="232"/>
    </row>
    <row r="27" spans="1:16" x14ac:dyDescent="0.25">
      <c r="A27" s="71" t="s">
        <v>95</v>
      </c>
      <c r="B27" s="230"/>
      <c r="C27" s="231"/>
      <c r="D27" s="206">
        <f t="shared" si="4"/>
        <v>0</v>
      </c>
      <c r="E27" s="231"/>
      <c r="F27" s="232"/>
      <c r="G27" s="1"/>
      <c r="H27" s="229"/>
      <c r="I27" s="230"/>
      <c r="J27" s="231"/>
      <c r="K27" s="206">
        <f t="shared" si="5"/>
        <v>0</v>
      </c>
      <c r="L27" s="231"/>
      <c r="M27" s="232"/>
    </row>
    <row r="28" spans="1:16" x14ac:dyDescent="0.25">
      <c r="A28" s="71" t="s">
        <v>97</v>
      </c>
      <c r="B28" s="230"/>
      <c r="C28" s="231"/>
      <c r="D28" s="206">
        <f t="shared" si="4"/>
        <v>0</v>
      </c>
      <c r="E28" s="231"/>
      <c r="F28" s="232"/>
      <c r="G28" s="1"/>
      <c r="H28" s="229"/>
      <c r="I28" s="230"/>
      <c r="J28" s="231"/>
      <c r="K28" s="206">
        <f t="shared" si="5"/>
        <v>0</v>
      </c>
      <c r="L28" s="231"/>
      <c r="M28" s="232"/>
    </row>
    <row r="29" spans="1:16" x14ac:dyDescent="0.25">
      <c r="A29" s="71" t="s">
        <v>110</v>
      </c>
      <c r="B29" s="230"/>
      <c r="C29" s="231"/>
      <c r="D29" s="206">
        <f t="shared" si="4"/>
        <v>0</v>
      </c>
      <c r="E29" s="231"/>
      <c r="F29" s="232"/>
      <c r="G29" s="1"/>
      <c r="H29" s="229"/>
      <c r="I29" s="230"/>
      <c r="J29" s="231"/>
      <c r="K29" s="206">
        <f t="shared" si="5"/>
        <v>0</v>
      </c>
      <c r="L29" s="231"/>
      <c r="M29" s="232"/>
    </row>
    <row r="30" spans="1:16" x14ac:dyDescent="0.25">
      <c r="A30" s="71" t="s">
        <v>111</v>
      </c>
      <c r="B30" s="230"/>
      <c r="C30" s="231"/>
      <c r="D30" s="206">
        <f t="shared" si="4"/>
        <v>0</v>
      </c>
      <c r="E30" s="231"/>
      <c r="F30" s="232"/>
      <c r="G30" s="1"/>
      <c r="H30" s="229"/>
      <c r="I30" s="230"/>
      <c r="J30" s="231"/>
      <c r="K30" s="206">
        <f t="shared" si="5"/>
        <v>0</v>
      </c>
      <c r="L30" s="231"/>
      <c r="M30" s="232"/>
    </row>
    <row r="31" spans="1:16" x14ac:dyDescent="0.25">
      <c r="A31" s="71" t="s">
        <v>98</v>
      </c>
      <c r="B31" s="230"/>
      <c r="C31" s="231"/>
      <c r="D31" s="206">
        <f t="shared" si="4"/>
        <v>0</v>
      </c>
      <c r="E31" s="231"/>
      <c r="F31" s="232"/>
      <c r="G31" s="1"/>
      <c r="H31" s="229"/>
      <c r="I31" s="230"/>
      <c r="J31" s="231"/>
      <c r="K31" s="206">
        <f t="shared" si="5"/>
        <v>0</v>
      </c>
      <c r="L31" s="231"/>
      <c r="M31" s="232"/>
    </row>
    <row r="32" spans="1:16" ht="30" customHeight="1" x14ac:dyDescent="0.25">
      <c r="A32" s="191" t="s">
        <v>84</v>
      </c>
      <c r="B32" s="192">
        <f>SUM(B23:B31)</f>
        <v>0</v>
      </c>
      <c r="C32" s="193"/>
      <c r="D32" s="194">
        <f>SUM(D23:D31)</f>
        <v>0</v>
      </c>
      <c r="E32" s="194">
        <f>SUM(E23:E31)</f>
        <v>0</v>
      </c>
      <c r="F32" s="194">
        <f>SUM(F23:F31)</f>
        <v>0</v>
      </c>
      <c r="G32" s="79"/>
      <c r="H32" s="191" t="s">
        <v>84</v>
      </c>
      <c r="I32" s="192">
        <f>SUM(I23:I31)</f>
        <v>0</v>
      </c>
      <c r="J32" s="193"/>
      <c r="K32" s="194">
        <f>SUM(K23:K31)</f>
        <v>0</v>
      </c>
      <c r="L32" s="194">
        <f>SUM(L23:L31)</f>
        <v>0</v>
      </c>
      <c r="M32" s="194">
        <f>SUM(M23:M31)</f>
        <v>0</v>
      </c>
    </row>
    <row r="33" spans="1:13" ht="30" customHeight="1" x14ac:dyDescent="0.25">
      <c r="A33" s="191" t="s">
        <v>85</v>
      </c>
      <c r="B33" s="189"/>
      <c r="C33" s="189"/>
      <c r="D33" s="195">
        <f>IF(D32=0,0,D32/B32)</f>
        <v>0</v>
      </c>
      <c r="E33" s="195"/>
      <c r="F33" s="195">
        <f>IF(F32=0,0,F32/E32)</f>
        <v>0</v>
      </c>
      <c r="G33" s="88"/>
      <c r="H33" s="191" t="s">
        <v>85</v>
      </c>
      <c r="I33" s="189"/>
      <c r="J33" s="189"/>
      <c r="K33" s="195">
        <f t="shared" ref="K33" si="6">IF(K32=0,0,K32/I32)</f>
        <v>0</v>
      </c>
      <c r="L33" s="195"/>
      <c r="M33" s="195">
        <f>IF(M32=0,0,M32/L32)</f>
        <v>0</v>
      </c>
    </row>
    <row r="34" spans="1:13" x14ac:dyDescent="0.25">
      <c r="A34" s="75"/>
      <c r="B34" s="89"/>
      <c r="C34" s="90"/>
      <c r="D34" s="84"/>
      <c r="H34" s="75"/>
      <c r="I34" s="89"/>
      <c r="J34" s="90"/>
      <c r="K34" s="84"/>
    </row>
    <row r="35" spans="1:13" ht="45" x14ac:dyDescent="0.25">
      <c r="A35" s="91" t="s">
        <v>99</v>
      </c>
      <c r="B35" s="92" t="s">
        <v>72</v>
      </c>
      <c r="C35" s="92" t="s">
        <v>73</v>
      </c>
      <c r="D35" s="93" t="s">
        <v>74</v>
      </c>
      <c r="E35" s="92" t="s">
        <v>143</v>
      </c>
      <c r="F35" s="93" t="s">
        <v>144</v>
      </c>
      <c r="G35" s="66"/>
      <c r="H35" s="91" t="s">
        <v>99</v>
      </c>
      <c r="I35" s="92" t="s">
        <v>72</v>
      </c>
      <c r="J35" s="92" t="s">
        <v>73</v>
      </c>
      <c r="K35" s="93" t="s">
        <v>74</v>
      </c>
      <c r="L35" s="92" t="s">
        <v>143</v>
      </c>
      <c r="M35" s="93" t="s">
        <v>144</v>
      </c>
    </row>
    <row r="36" spans="1:13" x14ac:dyDescent="0.25">
      <c r="A36" s="71" t="s">
        <v>100</v>
      </c>
      <c r="B36" s="230"/>
      <c r="C36" s="231"/>
      <c r="D36" s="207">
        <f t="shared" ref="D36:D44" si="7">B36*C36</f>
        <v>0</v>
      </c>
      <c r="E36" s="231"/>
      <c r="F36" s="232"/>
      <c r="G36" s="1"/>
      <c r="H36" s="229"/>
      <c r="I36" s="230"/>
      <c r="J36" s="231"/>
      <c r="K36" s="207">
        <f>I36*J36</f>
        <v>0</v>
      </c>
      <c r="L36" s="231"/>
      <c r="M36" s="232"/>
    </row>
    <row r="37" spans="1:13" x14ac:dyDescent="0.25">
      <c r="A37" s="71" t="s">
        <v>103</v>
      </c>
      <c r="B37" s="230"/>
      <c r="C37" s="231"/>
      <c r="D37" s="207">
        <f t="shared" si="7"/>
        <v>0</v>
      </c>
      <c r="E37" s="231"/>
      <c r="F37" s="232"/>
      <c r="G37" s="1"/>
      <c r="H37" s="229"/>
      <c r="I37" s="230"/>
      <c r="J37" s="231"/>
      <c r="K37" s="207">
        <f t="shared" ref="K37:K44" si="8">I37*J37</f>
        <v>0</v>
      </c>
      <c r="L37" s="231"/>
      <c r="M37" s="232"/>
    </row>
    <row r="38" spans="1:13" x14ac:dyDescent="0.25">
      <c r="A38" s="71" t="s">
        <v>104</v>
      </c>
      <c r="B38" s="230"/>
      <c r="C38" s="231"/>
      <c r="D38" s="207">
        <f t="shared" si="7"/>
        <v>0</v>
      </c>
      <c r="E38" s="231"/>
      <c r="F38" s="232"/>
      <c r="G38" s="1"/>
      <c r="H38" s="229"/>
      <c r="I38" s="230"/>
      <c r="J38" s="231"/>
      <c r="K38" s="207">
        <f t="shared" si="8"/>
        <v>0</v>
      </c>
      <c r="L38" s="231"/>
      <c r="M38" s="232"/>
    </row>
    <row r="39" spans="1:13" x14ac:dyDescent="0.25">
      <c r="A39" s="71" t="s">
        <v>106</v>
      </c>
      <c r="B39" s="230"/>
      <c r="C39" s="231"/>
      <c r="D39" s="207">
        <f t="shared" si="7"/>
        <v>0</v>
      </c>
      <c r="E39" s="231"/>
      <c r="F39" s="232"/>
      <c r="G39" s="1"/>
      <c r="H39" s="229"/>
      <c r="I39" s="230"/>
      <c r="J39" s="231"/>
      <c r="K39" s="207">
        <f t="shared" si="8"/>
        <v>0</v>
      </c>
      <c r="L39" s="231"/>
      <c r="M39" s="232"/>
    </row>
    <row r="40" spans="1:13" x14ac:dyDescent="0.25">
      <c r="A40" s="71" t="s">
        <v>108</v>
      </c>
      <c r="B40" s="230"/>
      <c r="C40" s="231"/>
      <c r="D40" s="207">
        <f t="shared" si="7"/>
        <v>0</v>
      </c>
      <c r="E40" s="231"/>
      <c r="F40" s="232"/>
      <c r="G40" s="1"/>
      <c r="H40" s="229"/>
      <c r="I40" s="230"/>
      <c r="J40" s="231"/>
      <c r="K40" s="207">
        <f t="shared" si="8"/>
        <v>0</v>
      </c>
      <c r="L40" s="231"/>
      <c r="M40" s="232"/>
    </row>
    <row r="41" spans="1:13" x14ac:dyDescent="0.25">
      <c r="A41" s="71" t="s">
        <v>350</v>
      </c>
      <c r="B41" s="230"/>
      <c r="C41" s="231"/>
      <c r="D41" s="207">
        <f t="shared" si="7"/>
        <v>0</v>
      </c>
      <c r="E41" s="231"/>
      <c r="F41" s="232"/>
      <c r="G41" s="1"/>
      <c r="H41" s="229"/>
      <c r="I41" s="230"/>
      <c r="J41" s="231"/>
      <c r="K41" s="207">
        <f t="shared" si="8"/>
        <v>0</v>
      </c>
      <c r="L41" s="231"/>
      <c r="M41" s="232"/>
    </row>
    <row r="42" spans="1:13" x14ac:dyDescent="0.25">
      <c r="A42" s="71" t="s">
        <v>112</v>
      </c>
      <c r="B42" s="230"/>
      <c r="C42" s="231"/>
      <c r="D42" s="207">
        <f t="shared" si="7"/>
        <v>0</v>
      </c>
      <c r="E42" s="231"/>
      <c r="F42" s="232"/>
      <c r="G42" s="1"/>
      <c r="H42" s="229"/>
      <c r="I42" s="230"/>
      <c r="J42" s="231"/>
      <c r="K42" s="207">
        <f t="shared" si="8"/>
        <v>0</v>
      </c>
      <c r="L42" s="231"/>
      <c r="M42" s="232"/>
    </row>
    <row r="43" spans="1:13" x14ac:dyDescent="0.25">
      <c r="A43" s="71" t="s">
        <v>107</v>
      </c>
      <c r="B43" s="230"/>
      <c r="C43" s="231"/>
      <c r="D43" s="207">
        <f t="shared" si="7"/>
        <v>0</v>
      </c>
      <c r="E43" s="231"/>
      <c r="F43" s="232"/>
      <c r="G43" s="1"/>
      <c r="H43" s="229"/>
      <c r="I43" s="230"/>
      <c r="J43" s="231"/>
      <c r="K43" s="207">
        <f t="shared" si="8"/>
        <v>0</v>
      </c>
      <c r="L43" s="231"/>
      <c r="M43" s="232"/>
    </row>
    <row r="44" spans="1:13" x14ac:dyDescent="0.25">
      <c r="A44" s="71" t="s">
        <v>113</v>
      </c>
      <c r="B44" s="230"/>
      <c r="C44" s="231"/>
      <c r="D44" s="207">
        <f t="shared" si="7"/>
        <v>0</v>
      </c>
      <c r="E44" s="231"/>
      <c r="F44" s="232"/>
      <c r="G44" s="1"/>
      <c r="H44" s="229"/>
      <c r="I44" s="230"/>
      <c r="J44" s="231"/>
      <c r="K44" s="207">
        <f t="shared" si="8"/>
        <v>0</v>
      </c>
      <c r="L44" s="231"/>
      <c r="M44" s="232"/>
    </row>
    <row r="45" spans="1:13" ht="30" customHeight="1" x14ac:dyDescent="0.25">
      <c r="A45" s="196" t="s">
        <v>84</v>
      </c>
      <c r="B45" s="197">
        <f>SUM(B36:B44)</f>
        <v>0</v>
      </c>
      <c r="C45" s="193"/>
      <c r="D45" s="198">
        <f>SUM(D36:D44)</f>
        <v>0</v>
      </c>
      <c r="E45" s="199">
        <f>SUM(E36:E44)</f>
        <v>0</v>
      </c>
      <c r="F45" s="199">
        <f>SUM(F36:F44)</f>
        <v>0</v>
      </c>
      <c r="G45" s="200"/>
      <c r="H45" s="196" t="s">
        <v>84</v>
      </c>
      <c r="I45" s="197">
        <f>SUM(I36:I44)</f>
        <v>0</v>
      </c>
      <c r="J45" s="193"/>
      <c r="K45" s="198">
        <f>SUM(K36:K44)</f>
        <v>0</v>
      </c>
      <c r="L45" s="199">
        <f>SUM(L36:L44)</f>
        <v>0</v>
      </c>
      <c r="M45" s="199">
        <f>SUM(M36:M44)</f>
        <v>0</v>
      </c>
    </row>
    <row r="46" spans="1:13" ht="30" customHeight="1" thickBot="1" x14ac:dyDescent="0.3">
      <c r="A46" s="196" t="s">
        <v>85</v>
      </c>
      <c r="B46" s="201"/>
      <c r="C46" s="201"/>
      <c r="D46" s="202">
        <f>IF(D45=0,0,D45/B45)</f>
        <v>0</v>
      </c>
      <c r="E46" s="202"/>
      <c r="F46" s="202">
        <f>IF(F45=0,0,F45/E45)</f>
        <v>0</v>
      </c>
      <c r="G46" s="203"/>
      <c r="H46" s="196" t="s">
        <v>85</v>
      </c>
      <c r="I46" s="201"/>
      <c r="J46" s="201"/>
      <c r="K46" s="202">
        <f t="shared" ref="K46" si="9">IF(K45=0,0,K45/I45)</f>
        <v>0</v>
      </c>
      <c r="L46" s="202"/>
      <c r="M46" s="202">
        <f>IF(M45=0,0,M45/L45)</f>
        <v>0</v>
      </c>
    </row>
  </sheetData>
  <sheetProtection algorithmName="SHA-512" hashValue="3f1A1XJCxtLrPpmdz08JLGN9vIdfe8mQOUHpkUr/YtQCJIeDK0bSzfwSyKPwEe2pxua8hNHxhPD/nijYyPsXAw==" saltValue="a0lq1IIufpO6W5UKnv1j8g==" spinCount="100000" sheet="1" objects="1" scenarios="1"/>
  <mergeCells count="5">
    <mergeCell ref="A1:R1"/>
    <mergeCell ref="A2:F3"/>
    <mergeCell ref="H2:M3"/>
    <mergeCell ref="O2:R3"/>
    <mergeCell ref="O16:P16"/>
  </mergeCells>
  <conditionalFormatting sqref="A32">
    <cfRule type="duplicateValues" dxfId="41" priority="3"/>
  </conditionalFormatting>
  <conditionalFormatting sqref="A39">
    <cfRule type="duplicateValues" dxfId="40" priority="2"/>
  </conditionalFormatting>
  <conditionalFormatting sqref="A40:A44 A23:A31 A36:A38 A5:A19">
    <cfRule type="duplicateValues" dxfId="39" priority="5"/>
  </conditionalFormatting>
  <conditionalFormatting sqref="A45">
    <cfRule type="duplicateValues" dxfId="38" priority="4"/>
  </conditionalFormatting>
  <conditionalFormatting sqref="H32">
    <cfRule type="duplicateValues" dxfId="37" priority="1"/>
  </conditionalFormatting>
  <dataValidations count="2">
    <dataValidation type="whole" errorStyle="warning" operator="equal" allowBlank="1" showInputMessage="1" showErrorMessage="1" errorTitle="Celkový počet" error="Celkový počet účastníků neodpovídá zadaným účastníkům." sqref="P12:Q12" xr:uid="{D32A5D4A-B8E1-42CA-B23D-55D3E36F8563}">
      <formula1>B19+E19+I19+L19+B32+E32+I32+L32+B45+E45+I45+L45</formula1>
    </dataValidation>
    <dataValidation type="whole" allowBlank="1" showInputMessage="1" showErrorMessage="1" errorTitle="Chybná délka aktivity" error="Zadána chybná délka aktivity. Pro ErasmusPro je délka mezi 90 a 365 dny." sqref="C5:C18 J5:J18 C23:C31 J23:J31 C36:C44 J36:J44" xr:uid="{FDFA3892-08EE-4808-A2B8-820FD11EF6DD}">
      <formula1>90</formula1>
      <formula2>365</formula2>
    </dataValidation>
  </dataValidation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625CAD4E-F3AB-4290-AA6A-23D36A2FBEA2}">
          <x14:formula1>
            <xm:f>'Seznam partnerských zemí'!$C$3:$C$66</xm:f>
          </x14:formula1>
          <xm:sqref>H36</xm:sqref>
        </x14:dataValidation>
        <x14:dataValidation type="list" allowBlank="1" showInputMessage="1" showErrorMessage="1" xr:uid="{4CCE799E-2C2D-499D-B2FF-C073DA3C5C45}">
          <x14:formula1>
            <xm:f>'Seznam partnerských zemí'!$B$3:$B$77</xm:f>
          </x14:formula1>
          <xm:sqref>H23:H31</xm:sqref>
        </x14:dataValidation>
        <x14:dataValidation type="list" allowBlank="1" showInputMessage="1" showErrorMessage="1" promptTitle="Vyberte zemi" xr:uid="{2C0A1A96-8012-4758-8B43-8D76698F8BB9}">
          <x14:formula1>
            <xm:f>'Seznam partnerských zemí'!$A$3:$A$33</xm:f>
          </x14:formula1>
          <xm:sqref>H5:H18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CA74F-5A12-40D6-B85F-294A8ACCBFCD}">
  <sheetPr>
    <tabColor theme="9" tint="-0.499984740745262"/>
  </sheetPr>
  <dimension ref="A1:R46"/>
  <sheetViews>
    <sheetView topLeftCell="A32" zoomScaleNormal="100" workbookViewId="0">
      <selection activeCell="A42" sqref="A42"/>
    </sheetView>
  </sheetViews>
  <sheetFormatPr defaultRowHeight="15" x14ac:dyDescent="0.25"/>
  <cols>
    <col min="1" max="1" width="18.85546875" customWidth="1"/>
    <col min="2" max="2" width="10" customWidth="1"/>
    <col min="3" max="3" width="16.85546875" customWidth="1"/>
    <col min="4" max="6" width="10.140625" customWidth="1"/>
    <col min="7" max="7" width="3.42578125" customWidth="1"/>
    <col min="8" max="8" width="18.85546875" customWidth="1"/>
    <col min="9" max="9" width="10" customWidth="1"/>
    <col min="10" max="10" width="16.85546875" customWidth="1"/>
    <col min="11" max="13" width="10.140625" customWidth="1"/>
    <col min="14" max="14" width="7" customWidth="1"/>
    <col min="15" max="15" width="26.28515625" bestFit="1" customWidth="1"/>
    <col min="16" max="16" width="19.42578125" bestFit="1" customWidth="1"/>
    <col min="17" max="17" width="18.140625" customWidth="1"/>
    <col min="18" max="18" width="14" customWidth="1"/>
  </cols>
  <sheetData>
    <row r="1" spans="1:18" ht="19.5" thickBot="1" x14ac:dyDescent="0.35">
      <c r="A1" s="247" t="s">
        <v>335</v>
      </c>
      <c r="B1" s="247"/>
      <c r="C1" s="247"/>
      <c r="D1" s="247"/>
      <c r="E1" s="247"/>
      <c r="F1" s="247"/>
      <c r="G1" s="247"/>
      <c r="H1" s="247"/>
      <c r="I1" s="247"/>
      <c r="J1" s="247"/>
      <c r="K1" s="247"/>
      <c r="L1" s="247"/>
      <c r="M1" s="247"/>
      <c r="N1" s="247"/>
      <c r="O1" s="247"/>
      <c r="P1" s="247"/>
      <c r="Q1" s="247"/>
      <c r="R1" s="247"/>
    </row>
    <row r="2" spans="1:18" ht="15" customHeight="1" x14ac:dyDescent="0.25">
      <c r="A2" s="238" t="s">
        <v>68</v>
      </c>
      <c r="B2" s="239"/>
      <c r="C2" s="239"/>
      <c r="D2" s="239"/>
      <c r="E2" s="239"/>
      <c r="F2" s="240"/>
      <c r="H2" s="244" t="s">
        <v>317</v>
      </c>
      <c r="I2" s="239"/>
      <c r="J2" s="239"/>
      <c r="K2" s="239"/>
      <c r="L2" s="239"/>
      <c r="M2" s="240"/>
      <c r="O2" s="238" t="s">
        <v>318</v>
      </c>
      <c r="P2" s="239"/>
      <c r="Q2" s="239"/>
      <c r="R2" s="240"/>
    </row>
    <row r="3" spans="1:18" ht="39.75" customHeight="1" thickBot="1" x14ac:dyDescent="0.3">
      <c r="A3" s="241"/>
      <c r="B3" s="242"/>
      <c r="C3" s="242"/>
      <c r="D3" s="242"/>
      <c r="E3" s="242"/>
      <c r="F3" s="243"/>
      <c r="H3" s="241"/>
      <c r="I3" s="242"/>
      <c r="J3" s="242"/>
      <c r="K3" s="242"/>
      <c r="L3" s="242"/>
      <c r="M3" s="243"/>
      <c r="O3" s="241"/>
      <c r="P3" s="242"/>
      <c r="Q3" s="242"/>
      <c r="R3" s="243"/>
    </row>
    <row r="4" spans="1:18" ht="48" customHeight="1" x14ac:dyDescent="0.25">
      <c r="A4" s="62" t="s">
        <v>71</v>
      </c>
      <c r="B4" s="63" t="s">
        <v>72</v>
      </c>
      <c r="C4" s="64" t="s">
        <v>73</v>
      </c>
      <c r="D4" s="65" t="s">
        <v>142</v>
      </c>
      <c r="E4" s="176" t="s">
        <v>143</v>
      </c>
      <c r="F4" s="65" t="s">
        <v>144</v>
      </c>
      <c r="G4" s="66"/>
      <c r="H4" s="67" t="s">
        <v>71</v>
      </c>
      <c r="I4" s="68" t="s">
        <v>72</v>
      </c>
      <c r="J4" s="69" t="s">
        <v>73</v>
      </c>
      <c r="K4" s="70" t="s">
        <v>74</v>
      </c>
      <c r="L4" s="176" t="s">
        <v>143</v>
      </c>
      <c r="M4" s="65" t="s">
        <v>144</v>
      </c>
      <c r="O4" s="177" t="s">
        <v>319</v>
      </c>
      <c r="P4" s="178" t="s">
        <v>320</v>
      </c>
      <c r="Q4" s="178" t="s">
        <v>321</v>
      </c>
      <c r="R4" s="178" t="s">
        <v>84</v>
      </c>
    </row>
    <row r="5" spans="1:18" ht="19.5" customHeight="1" x14ac:dyDescent="0.25">
      <c r="A5" s="71" t="s">
        <v>87</v>
      </c>
      <c r="B5" s="209"/>
      <c r="C5" s="210"/>
      <c r="D5" s="179">
        <f t="shared" ref="D5:D18" si="0">B5*C5</f>
        <v>0</v>
      </c>
      <c r="E5" s="209"/>
      <c r="F5" s="212"/>
      <c r="G5" s="1"/>
      <c r="H5" s="234"/>
      <c r="I5" s="209"/>
      <c r="J5" s="210"/>
      <c r="K5" s="179">
        <f>I5*J5</f>
        <v>0</v>
      </c>
      <c r="L5" s="209"/>
      <c r="M5" s="212"/>
      <c r="O5" s="218" t="s">
        <v>24</v>
      </c>
      <c r="P5" s="212"/>
      <c r="Q5" s="212"/>
      <c r="R5" s="182">
        <f>P5+Q5</f>
        <v>0</v>
      </c>
    </row>
    <row r="6" spans="1:18" x14ac:dyDescent="0.25">
      <c r="A6" s="71" t="s">
        <v>75</v>
      </c>
      <c r="B6" s="209"/>
      <c r="C6" s="210"/>
      <c r="D6" s="179">
        <f t="shared" si="0"/>
        <v>0</v>
      </c>
      <c r="E6" s="209"/>
      <c r="F6" s="212"/>
      <c r="G6" s="1"/>
      <c r="H6" s="234"/>
      <c r="I6" s="209"/>
      <c r="J6" s="210"/>
      <c r="K6" s="179">
        <f t="shared" ref="K6:K18" si="1">I6*J6</f>
        <v>0</v>
      </c>
      <c r="L6" s="209"/>
      <c r="M6" s="212"/>
      <c r="O6" s="218" t="s">
        <v>27</v>
      </c>
      <c r="P6" s="212"/>
      <c r="Q6" s="212"/>
      <c r="R6" s="182">
        <f t="shared" ref="R6:R11" si="2">P6+Q6</f>
        <v>0</v>
      </c>
    </row>
    <row r="7" spans="1:18" x14ac:dyDescent="0.25">
      <c r="A7" s="71" t="s">
        <v>77</v>
      </c>
      <c r="B7" s="209"/>
      <c r="C7" s="210"/>
      <c r="D7" s="179">
        <f t="shared" si="0"/>
        <v>0</v>
      </c>
      <c r="E7" s="209"/>
      <c r="F7" s="212"/>
      <c r="G7" s="1"/>
      <c r="H7" s="234"/>
      <c r="I7" s="209"/>
      <c r="J7" s="210"/>
      <c r="K7" s="179">
        <f t="shared" si="1"/>
        <v>0</v>
      </c>
      <c r="L7" s="209"/>
      <c r="M7" s="212"/>
      <c r="O7" s="218" t="s">
        <v>30</v>
      </c>
      <c r="P7" s="212"/>
      <c r="Q7" s="212"/>
      <c r="R7" s="182">
        <f t="shared" si="2"/>
        <v>0</v>
      </c>
    </row>
    <row r="8" spans="1:18" x14ac:dyDescent="0.25">
      <c r="A8" s="71" t="s">
        <v>89</v>
      </c>
      <c r="B8" s="209"/>
      <c r="C8" s="210"/>
      <c r="D8" s="179">
        <f t="shared" si="0"/>
        <v>0</v>
      </c>
      <c r="E8" s="209"/>
      <c r="F8" s="212"/>
      <c r="G8" s="1"/>
      <c r="H8" s="234"/>
      <c r="I8" s="209"/>
      <c r="J8" s="210"/>
      <c r="K8" s="179">
        <f t="shared" si="1"/>
        <v>0</v>
      </c>
      <c r="L8" s="209"/>
      <c r="M8" s="212"/>
      <c r="O8" s="218" t="s">
        <v>33</v>
      </c>
      <c r="P8" s="212"/>
      <c r="Q8" s="212"/>
      <c r="R8" s="182">
        <f t="shared" si="2"/>
        <v>0</v>
      </c>
    </row>
    <row r="9" spans="1:18" x14ac:dyDescent="0.25">
      <c r="A9" s="71" t="s">
        <v>78</v>
      </c>
      <c r="B9" s="209"/>
      <c r="C9" s="210"/>
      <c r="D9" s="179">
        <f t="shared" si="0"/>
        <v>0</v>
      </c>
      <c r="E9" s="209"/>
      <c r="F9" s="212"/>
      <c r="G9" s="1"/>
      <c r="H9" s="234"/>
      <c r="I9" s="209"/>
      <c r="J9" s="210"/>
      <c r="K9" s="179">
        <f t="shared" si="1"/>
        <v>0</v>
      </c>
      <c r="L9" s="209"/>
      <c r="M9" s="212"/>
      <c r="O9" s="218" t="s">
        <v>35</v>
      </c>
      <c r="P9" s="212"/>
      <c r="Q9" s="212"/>
      <c r="R9" s="182">
        <f t="shared" si="2"/>
        <v>0</v>
      </c>
    </row>
    <row r="10" spans="1:18" x14ac:dyDescent="0.25">
      <c r="A10" s="71" t="s">
        <v>79</v>
      </c>
      <c r="B10" s="209"/>
      <c r="C10" s="210"/>
      <c r="D10" s="179">
        <f t="shared" si="0"/>
        <v>0</v>
      </c>
      <c r="E10" s="209"/>
      <c r="F10" s="212"/>
      <c r="G10" s="1"/>
      <c r="H10" s="234"/>
      <c r="I10" s="209"/>
      <c r="J10" s="210"/>
      <c r="K10" s="179">
        <f t="shared" si="1"/>
        <v>0</v>
      </c>
      <c r="L10" s="209"/>
      <c r="M10" s="212"/>
      <c r="O10" s="218" t="s">
        <v>40</v>
      </c>
      <c r="P10" s="212"/>
      <c r="Q10" s="212"/>
      <c r="R10" s="182">
        <f t="shared" si="2"/>
        <v>0</v>
      </c>
    </row>
    <row r="11" spans="1:18" ht="15.75" thickBot="1" x14ac:dyDescent="0.3">
      <c r="A11" s="71" t="s">
        <v>90</v>
      </c>
      <c r="B11" s="209"/>
      <c r="C11" s="210"/>
      <c r="D11" s="179">
        <f t="shared" si="0"/>
        <v>0</v>
      </c>
      <c r="E11" s="209"/>
      <c r="F11" s="212"/>
      <c r="G11" s="1"/>
      <c r="H11" s="234"/>
      <c r="I11" s="209"/>
      <c r="J11" s="210"/>
      <c r="K11" s="179">
        <f t="shared" si="1"/>
        <v>0</v>
      </c>
      <c r="L11" s="209"/>
      <c r="M11" s="212"/>
      <c r="O11" s="218" t="s">
        <v>44</v>
      </c>
      <c r="P11" s="233"/>
      <c r="Q11" s="233"/>
      <c r="R11" s="204">
        <f t="shared" si="2"/>
        <v>0</v>
      </c>
    </row>
    <row r="12" spans="1:18" ht="15.75" thickBot="1" x14ac:dyDescent="0.3">
      <c r="A12" s="71" t="s">
        <v>80</v>
      </c>
      <c r="B12" s="209"/>
      <c r="C12" s="210"/>
      <c r="D12" s="179">
        <f t="shared" si="0"/>
        <v>0</v>
      </c>
      <c r="E12" s="209"/>
      <c r="F12" s="212"/>
      <c r="G12" s="1"/>
      <c r="H12" s="234"/>
      <c r="I12" s="209"/>
      <c r="J12" s="210"/>
      <c r="K12" s="179">
        <f t="shared" si="1"/>
        <v>0</v>
      </c>
      <c r="L12" s="209"/>
      <c r="M12" s="212"/>
      <c r="O12" s="224" t="s">
        <v>47</v>
      </c>
      <c r="P12" s="208">
        <f>SUM(P5:P11)</f>
        <v>0</v>
      </c>
      <c r="Q12" s="205">
        <f>SUM(Q5:Q11)</f>
        <v>0</v>
      </c>
      <c r="R12" s="205">
        <f>SUM(R5:R11)</f>
        <v>0</v>
      </c>
    </row>
    <row r="13" spans="1:18" x14ac:dyDescent="0.25">
      <c r="A13" s="71" t="s">
        <v>81</v>
      </c>
      <c r="B13" s="209"/>
      <c r="C13" s="210"/>
      <c r="D13" s="179">
        <f t="shared" si="0"/>
        <v>0</v>
      </c>
      <c r="E13" s="209"/>
      <c r="F13" s="212"/>
      <c r="G13" s="1"/>
      <c r="H13" s="234"/>
      <c r="I13" s="209"/>
      <c r="J13" s="210"/>
      <c r="K13" s="179">
        <f t="shared" si="1"/>
        <v>0</v>
      </c>
      <c r="L13" s="209"/>
      <c r="M13" s="212"/>
      <c r="O13" t="s">
        <v>322</v>
      </c>
      <c r="R13" s="180" t="str">
        <f>IF(R12=P19+P20,"OK","POZOR! Součet neodpovídá počtu osob aktivity!")</f>
        <v>OK</v>
      </c>
    </row>
    <row r="14" spans="1:18" x14ac:dyDescent="0.25">
      <c r="A14" s="71" t="s">
        <v>93</v>
      </c>
      <c r="B14" s="209"/>
      <c r="C14" s="210"/>
      <c r="D14" s="179">
        <f t="shared" si="0"/>
        <v>0</v>
      </c>
      <c r="E14" s="209"/>
      <c r="F14" s="212"/>
      <c r="G14" s="1"/>
      <c r="H14" s="234"/>
      <c r="I14" s="209"/>
      <c r="J14" s="210"/>
      <c r="K14" s="179">
        <f t="shared" si="1"/>
        <v>0</v>
      </c>
      <c r="L14" s="209"/>
      <c r="M14" s="212"/>
    </row>
    <row r="15" spans="1:18" ht="15.75" thickBot="1" x14ac:dyDescent="0.3">
      <c r="A15" s="71" t="s">
        <v>94</v>
      </c>
      <c r="B15" s="209"/>
      <c r="C15" s="210"/>
      <c r="D15" s="179">
        <f t="shared" si="0"/>
        <v>0</v>
      </c>
      <c r="E15" s="209"/>
      <c r="F15" s="212"/>
      <c r="G15" s="1"/>
      <c r="H15" s="234"/>
      <c r="I15" s="209"/>
      <c r="J15" s="210"/>
      <c r="K15" s="179">
        <f t="shared" si="1"/>
        <v>0</v>
      </c>
      <c r="L15" s="209"/>
      <c r="M15" s="212"/>
    </row>
    <row r="16" spans="1:18" ht="19.5" thickBot="1" x14ac:dyDescent="0.3">
      <c r="A16" s="71" t="s">
        <v>82</v>
      </c>
      <c r="B16" s="209"/>
      <c r="C16" s="210"/>
      <c r="D16" s="179">
        <f t="shared" si="0"/>
        <v>0</v>
      </c>
      <c r="E16" s="209"/>
      <c r="F16" s="212"/>
      <c r="G16" s="1"/>
      <c r="H16" s="234"/>
      <c r="I16" s="209"/>
      <c r="J16" s="210"/>
      <c r="K16" s="179">
        <f t="shared" si="1"/>
        <v>0</v>
      </c>
      <c r="L16" s="209"/>
      <c r="M16" s="212"/>
      <c r="O16" s="236" t="s">
        <v>323</v>
      </c>
      <c r="P16" s="237"/>
    </row>
    <row r="17" spans="1:16" ht="15" customHeight="1" x14ac:dyDescent="0.25">
      <c r="A17" s="71" t="s">
        <v>96</v>
      </c>
      <c r="B17" s="209"/>
      <c r="C17" s="210"/>
      <c r="D17" s="179">
        <f t="shared" si="0"/>
        <v>0</v>
      </c>
      <c r="E17" s="209"/>
      <c r="F17" s="212"/>
      <c r="G17" s="1"/>
      <c r="H17" s="234"/>
      <c r="I17" s="209"/>
      <c r="J17" s="210"/>
      <c r="K17" s="179">
        <f t="shared" si="1"/>
        <v>0</v>
      </c>
      <c r="L17" s="209"/>
      <c r="M17" s="212"/>
      <c r="O17" s="221" t="s">
        <v>324</v>
      </c>
      <c r="P17" s="181">
        <f>B19+B32+B45</f>
        <v>0</v>
      </c>
    </row>
    <row r="18" spans="1:16" ht="15" customHeight="1" x14ac:dyDescent="0.25">
      <c r="A18" s="71" t="s">
        <v>83</v>
      </c>
      <c r="B18" s="209"/>
      <c r="C18" s="210"/>
      <c r="D18" s="179">
        <f t="shared" si="0"/>
        <v>0</v>
      </c>
      <c r="E18" s="209"/>
      <c r="F18" s="212"/>
      <c r="G18" s="1"/>
      <c r="H18" s="234"/>
      <c r="I18" s="209"/>
      <c r="J18" s="210"/>
      <c r="K18" s="179">
        <f t="shared" si="1"/>
        <v>0</v>
      </c>
      <c r="L18" s="209"/>
      <c r="M18" s="212"/>
      <c r="O18" s="218" t="s">
        <v>325</v>
      </c>
      <c r="P18" s="182">
        <f>I19+I32+I45</f>
        <v>0</v>
      </c>
    </row>
    <row r="19" spans="1:16" ht="30" customHeight="1" x14ac:dyDescent="0.25">
      <c r="A19" s="183" t="s">
        <v>84</v>
      </c>
      <c r="B19" s="184">
        <f>SUM(B5:B18)</f>
        <v>0</v>
      </c>
      <c r="C19" s="185"/>
      <c r="D19" s="186">
        <f>SUM(D5:D18)</f>
        <v>0</v>
      </c>
      <c r="E19" s="187">
        <f>SUM(E5:E18)</f>
        <v>0</v>
      </c>
      <c r="F19" s="186">
        <f>SUM(F5:F18)</f>
        <v>0</v>
      </c>
      <c r="G19" s="79"/>
      <c r="H19" s="183" t="s">
        <v>84</v>
      </c>
      <c r="I19" s="184">
        <f>SUM(I5:I18)</f>
        <v>0</v>
      </c>
      <c r="J19" s="185"/>
      <c r="K19" s="179">
        <f>SUM(K5:K18)</f>
        <v>0</v>
      </c>
      <c r="L19" s="187">
        <f>SUM(L5:L18)</f>
        <v>0</v>
      </c>
      <c r="M19" s="186">
        <f>SUM(M5:M18)</f>
        <v>0</v>
      </c>
      <c r="O19" s="222" t="s">
        <v>326</v>
      </c>
      <c r="P19" s="182">
        <f>P17+P18</f>
        <v>0</v>
      </c>
    </row>
    <row r="20" spans="1:16" ht="30" customHeight="1" thickBot="1" x14ac:dyDescent="0.3">
      <c r="A20" s="188" t="s">
        <v>85</v>
      </c>
      <c r="B20" s="189"/>
      <c r="C20" s="189"/>
      <c r="D20" s="190">
        <f>IF(D19=0,0,D19/B19)</f>
        <v>0</v>
      </c>
      <c r="E20" s="190"/>
      <c r="F20" s="190">
        <f>IF(F19=0,0,F19/E19)</f>
        <v>0</v>
      </c>
      <c r="G20" s="83"/>
      <c r="H20" s="188" t="s">
        <v>85</v>
      </c>
      <c r="I20" s="189"/>
      <c r="J20" s="189"/>
      <c r="K20" s="190">
        <f t="shared" ref="K20" si="3">IF(K19=0,0,K19/I19)</f>
        <v>0</v>
      </c>
      <c r="L20" s="190"/>
      <c r="M20" s="190">
        <f>IF(M19=0,0,M19/L19)</f>
        <v>0</v>
      </c>
      <c r="O20" s="223" t="s">
        <v>327</v>
      </c>
      <c r="P20" s="182">
        <f>E19+L19+E32+L32+E45+L45</f>
        <v>0</v>
      </c>
    </row>
    <row r="21" spans="1:16" x14ac:dyDescent="0.25">
      <c r="A21" s="2"/>
      <c r="D21" s="84"/>
      <c r="H21" s="2"/>
      <c r="K21" s="84"/>
    </row>
    <row r="22" spans="1:16" ht="45" x14ac:dyDescent="0.25">
      <c r="A22" s="85" t="s">
        <v>86</v>
      </c>
      <c r="B22" s="86" t="s">
        <v>72</v>
      </c>
      <c r="C22" s="86" t="s">
        <v>73</v>
      </c>
      <c r="D22" s="87" t="s">
        <v>74</v>
      </c>
      <c r="E22" s="86" t="s">
        <v>143</v>
      </c>
      <c r="F22" s="87" t="s">
        <v>144</v>
      </c>
      <c r="G22" s="66"/>
      <c r="H22" s="85" t="s">
        <v>86</v>
      </c>
      <c r="I22" s="86" t="s">
        <v>72</v>
      </c>
      <c r="J22" s="86" t="s">
        <v>73</v>
      </c>
      <c r="K22" s="87" t="s">
        <v>74</v>
      </c>
      <c r="L22" s="86" t="s">
        <v>143</v>
      </c>
      <c r="M22" s="87" t="s">
        <v>144</v>
      </c>
    </row>
    <row r="23" spans="1:16" ht="15" customHeight="1" x14ac:dyDescent="0.25">
      <c r="A23" s="71" t="s">
        <v>102</v>
      </c>
      <c r="B23" s="214"/>
      <c r="C23" s="215"/>
      <c r="D23" s="206">
        <f t="shared" ref="D23:D31" si="4">B23*C23</f>
        <v>0</v>
      </c>
      <c r="E23" s="215"/>
      <c r="F23" s="216"/>
      <c r="G23" s="1"/>
      <c r="H23" s="234"/>
      <c r="I23" s="214"/>
      <c r="J23" s="215"/>
      <c r="K23" s="206">
        <f>I23*J23</f>
        <v>0</v>
      </c>
      <c r="L23" s="215"/>
      <c r="M23" s="216"/>
    </row>
    <row r="24" spans="1:16" x14ac:dyDescent="0.25">
      <c r="A24" s="71" t="s">
        <v>91</v>
      </c>
      <c r="B24" s="214"/>
      <c r="C24" s="215"/>
      <c r="D24" s="206">
        <f t="shared" si="4"/>
        <v>0</v>
      </c>
      <c r="E24" s="215"/>
      <c r="F24" s="216"/>
      <c r="G24" s="1"/>
      <c r="H24" s="234"/>
      <c r="I24" s="214"/>
      <c r="J24" s="215"/>
      <c r="K24" s="206">
        <f t="shared" ref="K24:K31" si="5">I24*J24</f>
        <v>0</v>
      </c>
      <c r="L24" s="215"/>
      <c r="M24" s="216"/>
    </row>
    <row r="25" spans="1:16" x14ac:dyDescent="0.25">
      <c r="A25" s="71" t="s">
        <v>105</v>
      </c>
      <c r="B25" s="214"/>
      <c r="C25" s="215"/>
      <c r="D25" s="206">
        <f t="shared" si="4"/>
        <v>0</v>
      </c>
      <c r="E25" s="215"/>
      <c r="F25" s="216"/>
      <c r="G25" s="1"/>
      <c r="H25" s="234"/>
      <c r="I25" s="214"/>
      <c r="J25" s="215"/>
      <c r="K25" s="206">
        <f t="shared" si="5"/>
        <v>0</v>
      </c>
      <c r="L25" s="215"/>
      <c r="M25" s="216"/>
    </row>
    <row r="26" spans="1:16" x14ac:dyDescent="0.25">
      <c r="A26" s="71" t="s">
        <v>92</v>
      </c>
      <c r="B26" s="214"/>
      <c r="C26" s="215"/>
      <c r="D26" s="206">
        <f t="shared" si="4"/>
        <v>0</v>
      </c>
      <c r="E26" s="215"/>
      <c r="F26" s="216"/>
      <c r="G26" s="1"/>
      <c r="H26" s="234"/>
      <c r="I26" s="214"/>
      <c r="J26" s="215"/>
      <c r="K26" s="206">
        <f t="shared" si="5"/>
        <v>0</v>
      </c>
      <c r="L26" s="215"/>
      <c r="M26" s="216"/>
    </row>
    <row r="27" spans="1:16" x14ac:dyDescent="0.25">
      <c r="A27" s="71" t="s">
        <v>95</v>
      </c>
      <c r="B27" s="214"/>
      <c r="C27" s="215"/>
      <c r="D27" s="206">
        <f t="shared" si="4"/>
        <v>0</v>
      </c>
      <c r="E27" s="215"/>
      <c r="F27" s="216"/>
      <c r="G27" s="1"/>
      <c r="H27" s="234"/>
      <c r="I27" s="214"/>
      <c r="J27" s="215"/>
      <c r="K27" s="206">
        <f t="shared" si="5"/>
        <v>0</v>
      </c>
      <c r="L27" s="215"/>
      <c r="M27" s="216"/>
    </row>
    <row r="28" spans="1:16" x14ac:dyDescent="0.25">
      <c r="A28" s="71" t="s">
        <v>97</v>
      </c>
      <c r="B28" s="214"/>
      <c r="C28" s="215"/>
      <c r="D28" s="206">
        <f t="shared" si="4"/>
        <v>0</v>
      </c>
      <c r="E28" s="215"/>
      <c r="F28" s="216"/>
      <c r="G28" s="1"/>
      <c r="H28" s="234"/>
      <c r="I28" s="214"/>
      <c r="J28" s="215"/>
      <c r="K28" s="206">
        <f t="shared" si="5"/>
        <v>0</v>
      </c>
      <c r="L28" s="215"/>
      <c r="M28" s="216"/>
    </row>
    <row r="29" spans="1:16" x14ac:dyDescent="0.25">
      <c r="A29" s="71" t="s">
        <v>110</v>
      </c>
      <c r="B29" s="214"/>
      <c r="C29" s="215"/>
      <c r="D29" s="206">
        <f t="shared" si="4"/>
        <v>0</v>
      </c>
      <c r="E29" s="215"/>
      <c r="F29" s="216"/>
      <c r="G29" s="1"/>
      <c r="H29" s="234"/>
      <c r="I29" s="214"/>
      <c r="J29" s="215"/>
      <c r="K29" s="206">
        <f t="shared" si="5"/>
        <v>0</v>
      </c>
      <c r="L29" s="215"/>
      <c r="M29" s="216"/>
    </row>
    <row r="30" spans="1:16" x14ac:dyDescent="0.25">
      <c r="A30" s="71" t="s">
        <v>111</v>
      </c>
      <c r="B30" s="214"/>
      <c r="C30" s="215"/>
      <c r="D30" s="206">
        <f t="shared" si="4"/>
        <v>0</v>
      </c>
      <c r="E30" s="215"/>
      <c r="F30" s="216"/>
      <c r="G30" s="1"/>
      <c r="H30" s="234"/>
      <c r="I30" s="214"/>
      <c r="J30" s="215"/>
      <c r="K30" s="206">
        <f t="shared" si="5"/>
        <v>0</v>
      </c>
      <c r="L30" s="215"/>
      <c r="M30" s="216"/>
    </row>
    <row r="31" spans="1:16" x14ac:dyDescent="0.25">
      <c r="A31" s="71" t="s">
        <v>98</v>
      </c>
      <c r="B31" s="214"/>
      <c r="C31" s="215"/>
      <c r="D31" s="206">
        <f t="shared" si="4"/>
        <v>0</v>
      </c>
      <c r="E31" s="215"/>
      <c r="F31" s="216"/>
      <c r="G31" s="1"/>
      <c r="H31" s="234"/>
      <c r="I31" s="214"/>
      <c r="J31" s="215"/>
      <c r="K31" s="206">
        <f t="shared" si="5"/>
        <v>0</v>
      </c>
      <c r="L31" s="215"/>
      <c r="M31" s="216"/>
    </row>
    <row r="32" spans="1:16" ht="30" customHeight="1" x14ac:dyDescent="0.25">
      <c r="A32" s="191" t="s">
        <v>84</v>
      </c>
      <c r="B32" s="192">
        <f>SUM(B23:B31)</f>
        <v>0</v>
      </c>
      <c r="C32" s="193"/>
      <c r="D32" s="194">
        <f>SUM(D23:D31)</f>
        <v>0</v>
      </c>
      <c r="E32" s="194">
        <f>SUM(E23:E31)</f>
        <v>0</v>
      </c>
      <c r="F32" s="194">
        <f>SUM(F23:F31)</f>
        <v>0</v>
      </c>
      <c r="G32" s="79"/>
      <c r="H32" s="191" t="s">
        <v>84</v>
      </c>
      <c r="I32" s="192">
        <f>SUM(I23:I31)</f>
        <v>0</v>
      </c>
      <c r="J32" s="193"/>
      <c r="K32" s="194">
        <f>SUM(K23:K31)</f>
        <v>0</v>
      </c>
      <c r="L32" s="194">
        <f>SUM(L23:L31)</f>
        <v>0</v>
      </c>
      <c r="M32" s="194">
        <f>SUM(M23:M31)</f>
        <v>0</v>
      </c>
    </row>
    <row r="33" spans="1:13" ht="30" customHeight="1" x14ac:dyDescent="0.25">
      <c r="A33" s="191" t="s">
        <v>85</v>
      </c>
      <c r="B33" s="189"/>
      <c r="C33" s="189"/>
      <c r="D33" s="195">
        <f>IF(D32=0,0,D32/B32)</f>
        <v>0</v>
      </c>
      <c r="E33" s="195"/>
      <c r="F33" s="195">
        <f>IF(F32=0,0,F32/E32)</f>
        <v>0</v>
      </c>
      <c r="G33" s="88"/>
      <c r="H33" s="191" t="s">
        <v>85</v>
      </c>
      <c r="I33" s="189"/>
      <c r="J33" s="189"/>
      <c r="K33" s="195">
        <f t="shared" ref="K33" si="6">IF(K32=0,0,K32/I32)</f>
        <v>0</v>
      </c>
      <c r="L33" s="195"/>
      <c r="M33" s="195">
        <f>IF(M32=0,0,M32/L32)</f>
        <v>0</v>
      </c>
    </row>
    <row r="34" spans="1:13" x14ac:dyDescent="0.25">
      <c r="A34" s="75"/>
      <c r="B34" s="89"/>
      <c r="C34" s="90"/>
      <c r="D34" s="84"/>
      <c r="H34" s="75"/>
      <c r="I34" s="89"/>
      <c r="J34" s="90"/>
      <c r="K34" s="84"/>
    </row>
    <row r="35" spans="1:13" ht="45" x14ac:dyDescent="0.25">
      <c r="A35" s="91" t="s">
        <v>99</v>
      </c>
      <c r="B35" s="92" t="s">
        <v>72</v>
      </c>
      <c r="C35" s="92" t="s">
        <v>73</v>
      </c>
      <c r="D35" s="93" t="s">
        <v>74</v>
      </c>
      <c r="E35" s="92" t="s">
        <v>143</v>
      </c>
      <c r="F35" s="93" t="s">
        <v>144</v>
      </c>
      <c r="G35" s="66"/>
      <c r="H35" s="91" t="s">
        <v>99</v>
      </c>
      <c r="I35" s="92" t="s">
        <v>72</v>
      </c>
      <c r="J35" s="92" t="s">
        <v>73</v>
      </c>
      <c r="K35" s="93" t="s">
        <v>74</v>
      </c>
      <c r="L35" s="92" t="s">
        <v>143</v>
      </c>
      <c r="M35" s="93" t="s">
        <v>144</v>
      </c>
    </row>
    <row r="36" spans="1:13" x14ac:dyDescent="0.25">
      <c r="A36" s="71" t="s">
        <v>100</v>
      </c>
      <c r="B36" s="214"/>
      <c r="C36" s="215"/>
      <c r="D36" s="207">
        <f t="shared" ref="D36:D44" si="7">B36*C36</f>
        <v>0</v>
      </c>
      <c r="E36" s="215"/>
      <c r="F36" s="216"/>
      <c r="G36" s="1"/>
      <c r="H36" s="234"/>
      <c r="I36" s="214"/>
      <c r="J36" s="215"/>
      <c r="K36" s="207">
        <f>I36*J36</f>
        <v>0</v>
      </c>
      <c r="L36" s="215"/>
      <c r="M36" s="216"/>
    </row>
    <row r="37" spans="1:13" x14ac:dyDescent="0.25">
      <c r="A37" s="71" t="s">
        <v>103</v>
      </c>
      <c r="B37" s="214"/>
      <c r="C37" s="215"/>
      <c r="D37" s="207">
        <f t="shared" si="7"/>
        <v>0</v>
      </c>
      <c r="E37" s="215"/>
      <c r="F37" s="216"/>
      <c r="G37" s="1"/>
      <c r="H37" s="234"/>
      <c r="I37" s="214"/>
      <c r="J37" s="215"/>
      <c r="K37" s="207">
        <f t="shared" ref="K37:K44" si="8">I37*J37</f>
        <v>0</v>
      </c>
      <c r="L37" s="215"/>
      <c r="M37" s="216"/>
    </row>
    <row r="38" spans="1:13" x14ac:dyDescent="0.25">
      <c r="A38" s="71" t="s">
        <v>104</v>
      </c>
      <c r="B38" s="214"/>
      <c r="C38" s="215"/>
      <c r="D38" s="207">
        <f t="shared" si="7"/>
        <v>0</v>
      </c>
      <c r="E38" s="215"/>
      <c r="F38" s="216"/>
      <c r="G38" s="1"/>
      <c r="H38" s="234"/>
      <c r="I38" s="214"/>
      <c r="J38" s="215"/>
      <c r="K38" s="207">
        <f t="shared" si="8"/>
        <v>0</v>
      </c>
      <c r="L38" s="215"/>
      <c r="M38" s="216"/>
    </row>
    <row r="39" spans="1:13" x14ac:dyDescent="0.25">
      <c r="A39" s="71" t="s">
        <v>106</v>
      </c>
      <c r="B39" s="214"/>
      <c r="C39" s="215"/>
      <c r="D39" s="207">
        <f t="shared" si="7"/>
        <v>0</v>
      </c>
      <c r="E39" s="215"/>
      <c r="F39" s="216"/>
      <c r="G39" s="1"/>
      <c r="H39" s="234"/>
      <c r="I39" s="214"/>
      <c r="J39" s="215"/>
      <c r="K39" s="207">
        <f t="shared" si="8"/>
        <v>0</v>
      </c>
      <c r="L39" s="215"/>
      <c r="M39" s="216"/>
    </row>
    <row r="40" spans="1:13" x14ac:dyDescent="0.25">
      <c r="A40" s="71" t="s">
        <v>108</v>
      </c>
      <c r="B40" s="214"/>
      <c r="C40" s="215"/>
      <c r="D40" s="207">
        <f t="shared" si="7"/>
        <v>0</v>
      </c>
      <c r="E40" s="215"/>
      <c r="F40" s="216"/>
      <c r="G40" s="1"/>
      <c r="H40" s="234"/>
      <c r="I40" s="214"/>
      <c r="J40" s="215"/>
      <c r="K40" s="207">
        <f t="shared" si="8"/>
        <v>0</v>
      </c>
      <c r="L40" s="215"/>
      <c r="M40" s="216"/>
    </row>
    <row r="41" spans="1:13" x14ac:dyDescent="0.25">
      <c r="A41" s="71" t="s">
        <v>350</v>
      </c>
      <c r="B41" s="214"/>
      <c r="C41" s="215"/>
      <c r="D41" s="207">
        <f t="shared" si="7"/>
        <v>0</v>
      </c>
      <c r="E41" s="215"/>
      <c r="F41" s="216"/>
      <c r="G41" s="1"/>
      <c r="H41" s="234"/>
      <c r="I41" s="214"/>
      <c r="J41" s="215"/>
      <c r="K41" s="207">
        <f t="shared" si="8"/>
        <v>0</v>
      </c>
      <c r="L41" s="215"/>
      <c r="M41" s="216"/>
    </row>
    <row r="42" spans="1:13" x14ac:dyDescent="0.25">
      <c r="A42" s="71" t="s">
        <v>112</v>
      </c>
      <c r="B42" s="214"/>
      <c r="C42" s="215"/>
      <c r="D42" s="207">
        <f t="shared" si="7"/>
        <v>0</v>
      </c>
      <c r="E42" s="215"/>
      <c r="F42" s="216"/>
      <c r="G42" s="1"/>
      <c r="H42" s="234"/>
      <c r="I42" s="214"/>
      <c r="J42" s="215"/>
      <c r="K42" s="207">
        <f t="shared" si="8"/>
        <v>0</v>
      </c>
      <c r="L42" s="215"/>
      <c r="M42" s="216"/>
    </row>
    <row r="43" spans="1:13" x14ac:dyDescent="0.25">
      <c r="A43" s="71" t="s">
        <v>107</v>
      </c>
      <c r="B43" s="214"/>
      <c r="C43" s="215"/>
      <c r="D43" s="207">
        <f t="shared" si="7"/>
        <v>0</v>
      </c>
      <c r="E43" s="215"/>
      <c r="F43" s="216"/>
      <c r="G43" s="1"/>
      <c r="H43" s="234"/>
      <c r="I43" s="214"/>
      <c r="J43" s="215"/>
      <c r="K43" s="207">
        <f t="shared" si="8"/>
        <v>0</v>
      </c>
      <c r="L43" s="215"/>
      <c r="M43" s="216"/>
    </row>
    <row r="44" spans="1:13" x14ac:dyDescent="0.25">
      <c r="A44" s="71" t="s">
        <v>113</v>
      </c>
      <c r="B44" s="214"/>
      <c r="C44" s="215"/>
      <c r="D44" s="207">
        <f t="shared" si="7"/>
        <v>0</v>
      </c>
      <c r="E44" s="215"/>
      <c r="F44" s="216"/>
      <c r="G44" s="1"/>
      <c r="H44" s="234"/>
      <c r="I44" s="214"/>
      <c r="J44" s="215"/>
      <c r="K44" s="207">
        <f t="shared" si="8"/>
        <v>0</v>
      </c>
      <c r="L44" s="215"/>
      <c r="M44" s="216"/>
    </row>
    <row r="45" spans="1:13" ht="30" customHeight="1" x14ac:dyDescent="0.25">
      <c r="A45" s="196" t="s">
        <v>84</v>
      </c>
      <c r="B45" s="197">
        <f>SUM(B36:B44)</f>
        <v>0</v>
      </c>
      <c r="C45" s="193"/>
      <c r="D45" s="198">
        <f>SUM(D36:D44)</f>
        <v>0</v>
      </c>
      <c r="E45" s="199">
        <f>SUM(E36:E44)</f>
        <v>0</v>
      </c>
      <c r="F45" s="199">
        <f>SUM(F36:F44)</f>
        <v>0</v>
      </c>
      <c r="G45" s="200"/>
      <c r="H45" s="196" t="s">
        <v>84</v>
      </c>
      <c r="I45" s="197">
        <f>SUM(I36:I44)</f>
        <v>0</v>
      </c>
      <c r="J45" s="193"/>
      <c r="K45" s="198">
        <f>SUM(K36:K44)</f>
        <v>0</v>
      </c>
      <c r="L45" s="199">
        <f>SUM(L36:L44)</f>
        <v>0</v>
      </c>
      <c r="M45" s="199">
        <f>SUM(M36:M44)</f>
        <v>0</v>
      </c>
    </row>
    <row r="46" spans="1:13" ht="30" customHeight="1" thickBot="1" x14ac:dyDescent="0.3">
      <c r="A46" s="196" t="s">
        <v>85</v>
      </c>
      <c r="B46" s="201"/>
      <c r="C46" s="201"/>
      <c r="D46" s="202">
        <f>IF(D45=0,0,D45/B45)</f>
        <v>0</v>
      </c>
      <c r="E46" s="202"/>
      <c r="F46" s="202">
        <f>IF(F45=0,0,F45/E45)</f>
        <v>0</v>
      </c>
      <c r="G46" s="203"/>
      <c r="H46" s="196" t="s">
        <v>85</v>
      </c>
      <c r="I46" s="201"/>
      <c r="J46" s="201"/>
      <c r="K46" s="202">
        <f t="shared" ref="K46" si="9">IF(K45=0,0,K45/I45)</f>
        <v>0</v>
      </c>
      <c r="L46" s="202"/>
      <c r="M46" s="202">
        <f>IF(M45=0,0,M45/L45)</f>
        <v>0</v>
      </c>
    </row>
  </sheetData>
  <sheetProtection algorithmName="SHA-512" hashValue="w2qKRo8XAbqwD791nLKGNujgszL4ehWFERDF44Xo5iXHLVjbrWs0yMEC0GKAWDGSj/y6BrD21YLhV2VUnu/D8g==" saltValue="wg/gk5qLUqhYRiq6i5mg2w==" spinCount="100000" sheet="1" objects="1" scenarios="1"/>
  <mergeCells count="5">
    <mergeCell ref="A1:R1"/>
    <mergeCell ref="A2:F3"/>
    <mergeCell ref="H2:M3"/>
    <mergeCell ref="O2:R3"/>
    <mergeCell ref="O16:P16"/>
  </mergeCells>
  <conditionalFormatting sqref="A32">
    <cfRule type="duplicateValues" dxfId="36" priority="3"/>
  </conditionalFormatting>
  <conditionalFormatting sqref="A39">
    <cfRule type="duplicateValues" dxfId="35" priority="2"/>
  </conditionalFormatting>
  <conditionalFormatting sqref="A40:A44 A23:A31 A36:A38 A5:A19">
    <cfRule type="duplicateValues" dxfId="34" priority="5"/>
  </conditionalFormatting>
  <conditionalFormatting sqref="A45">
    <cfRule type="duplicateValues" dxfId="33" priority="4"/>
  </conditionalFormatting>
  <conditionalFormatting sqref="H32">
    <cfRule type="duplicateValues" dxfId="32" priority="1"/>
  </conditionalFormatting>
  <dataValidations count="2">
    <dataValidation type="whole" errorStyle="warning" operator="equal" allowBlank="1" showInputMessage="1" showErrorMessage="1" errorTitle="Celkový počet" error="Celkový počet účastníků neodpovídá zadaným účastníkům." sqref="P12:Q12" xr:uid="{14247EAA-3C19-44B3-BA34-6F789F8641CE}">
      <formula1>B19+E19+I19+L19+B32+E32+I32+L32+B45+E45+I45+L45</formula1>
    </dataValidation>
    <dataValidation type="whole" allowBlank="1" showInputMessage="1" showErrorMessage="1" errorTitle="Chybná délka aktivity" error="Délka aktivity je chybně zadaná. U soutěží je délka 1 až 10 dnů plus dny na cestu." sqref="C5:C18 J5:J18 C23:C31 J23:J31 C36:C44 J36:J44" xr:uid="{68AD743C-82A8-40AA-9EA6-388031F77BAF}">
      <formula1>1</formula1>
      <formula2>16</formula2>
    </dataValidation>
  </dataValidation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promptTitle="Vyberte zemi" xr:uid="{D48A5EC1-BED3-4AAF-8C68-E2C02A0D6EA6}">
          <x14:formula1>
            <xm:f>'Seznam partnerských zemí'!$A$3:$A$33</xm:f>
          </x14:formula1>
          <xm:sqref>H5:H18</xm:sqref>
        </x14:dataValidation>
        <x14:dataValidation type="list" allowBlank="1" showInputMessage="1" showErrorMessage="1" xr:uid="{22DDE9D1-56A2-43C6-A289-1E34CE750CFB}">
          <x14:formula1>
            <xm:f>'Seznam partnerských zemí'!$B$3:$B$77</xm:f>
          </x14:formula1>
          <xm:sqref>H23:H31</xm:sqref>
        </x14:dataValidation>
        <x14:dataValidation type="list" allowBlank="1" showInputMessage="1" showErrorMessage="1" xr:uid="{07BAB3C8-2AE7-4BA4-831A-2C6B5EE25E87}">
          <x14:formula1>
            <xm:f>'Seznam partnerských zemí'!$C$3:$C$66</xm:f>
          </x14:formula1>
          <xm:sqref>H36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BF643E-030C-47A9-AAF6-2B2775627386}">
  <sheetPr>
    <tabColor theme="9"/>
  </sheetPr>
  <dimension ref="A1:R46"/>
  <sheetViews>
    <sheetView topLeftCell="A28" zoomScaleNormal="100" workbookViewId="0">
      <selection activeCell="A42" sqref="A42"/>
    </sheetView>
  </sheetViews>
  <sheetFormatPr defaultRowHeight="15" x14ac:dyDescent="0.25"/>
  <cols>
    <col min="1" max="1" width="18.85546875" customWidth="1"/>
    <col min="2" max="2" width="10" customWidth="1"/>
    <col min="3" max="3" width="16.85546875" customWidth="1"/>
    <col min="4" max="6" width="10.140625" customWidth="1"/>
    <col min="7" max="7" width="3.42578125" customWidth="1"/>
    <col min="8" max="8" width="18.85546875" customWidth="1"/>
    <col min="9" max="9" width="10" customWidth="1"/>
    <col min="10" max="10" width="16.85546875" customWidth="1"/>
    <col min="11" max="13" width="10.140625" customWidth="1"/>
    <col min="14" max="14" width="7" customWidth="1"/>
    <col min="15" max="15" width="26.28515625" bestFit="1" customWidth="1"/>
    <col min="16" max="16" width="19.42578125" bestFit="1" customWidth="1"/>
    <col min="17" max="17" width="18.140625" customWidth="1"/>
    <col min="18" max="18" width="14" customWidth="1"/>
  </cols>
  <sheetData>
    <row r="1" spans="1:18" ht="19.5" thickBot="1" x14ac:dyDescent="0.35">
      <c r="A1" s="248" t="s">
        <v>336</v>
      </c>
      <c r="B1" s="248"/>
      <c r="C1" s="248"/>
      <c r="D1" s="248"/>
      <c r="E1" s="248"/>
      <c r="F1" s="248"/>
      <c r="G1" s="248"/>
      <c r="H1" s="248"/>
      <c r="I1" s="248"/>
      <c r="J1" s="248"/>
      <c r="K1" s="248"/>
      <c r="L1" s="248"/>
      <c r="M1" s="248"/>
      <c r="N1" s="248"/>
      <c r="O1" s="248"/>
      <c r="P1" s="248"/>
      <c r="Q1" s="248"/>
      <c r="R1" s="248"/>
    </row>
    <row r="2" spans="1:18" ht="15" customHeight="1" x14ac:dyDescent="0.25">
      <c r="A2" s="238" t="s">
        <v>68</v>
      </c>
      <c r="B2" s="239"/>
      <c r="C2" s="239"/>
      <c r="D2" s="239"/>
      <c r="E2" s="239"/>
      <c r="F2" s="240"/>
      <c r="H2" s="244" t="s">
        <v>317</v>
      </c>
      <c r="I2" s="239"/>
      <c r="J2" s="239"/>
      <c r="K2" s="239"/>
      <c r="L2" s="239"/>
      <c r="M2" s="240"/>
      <c r="O2" s="238" t="s">
        <v>318</v>
      </c>
      <c r="P2" s="239"/>
      <c r="Q2" s="239"/>
      <c r="R2" s="240"/>
    </row>
    <row r="3" spans="1:18" ht="39.75" customHeight="1" thickBot="1" x14ac:dyDescent="0.3">
      <c r="A3" s="241"/>
      <c r="B3" s="242"/>
      <c r="C3" s="242"/>
      <c r="D3" s="242"/>
      <c r="E3" s="242"/>
      <c r="F3" s="243"/>
      <c r="H3" s="241"/>
      <c r="I3" s="242"/>
      <c r="J3" s="242"/>
      <c r="K3" s="242"/>
      <c r="L3" s="242"/>
      <c r="M3" s="243"/>
      <c r="O3" s="241"/>
      <c r="P3" s="242"/>
      <c r="Q3" s="242"/>
      <c r="R3" s="243"/>
    </row>
    <row r="4" spans="1:18" ht="48" customHeight="1" x14ac:dyDescent="0.25">
      <c r="A4" s="62" t="s">
        <v>71</v>
      </c>
      <c r="B4" s="63" t="s">
        <v>72</v>
      </c>
      <c r="C4" s="64" t="s">
        <v>73</v>
      </c>
      <c r="D4" s="65" t="s">
        <v>142</v>
      </c>
      <c r="E4" s="176" t="s">
        <v>143</v>
      </c>
      <c r="F4" s="65" t="s">
        <v>144</v>
      </c>
      <c r="G4" s="66"/>
      <c r="H4" s="67" t="s">
        <v>71</v>
      </c>
      <c r="I4" s="68" t="s">
        <v>72</v>
      </c>
      <c r="J4" s="69" t="s">
        <v>73</v>
      </c>
      <c r="K4" s="70" t="s">
        <v>74</v>
      </c>
      <c r="L4" s="176" t="s">
        <v>143</v>
      </c>
      <c r="M4" s="65" t="s">
        <v>144</v>
      </c>
      <c r="O4" s="177" t="s">
        <v>319</v>
      </c>
      <c r="P4" s="178" t="s">
        <v>320</v>
      </c>
      <c r="Q4" s="178" t="s">
        <v>321</v>
      </c>
      <c r="R4" s="178" t="s">
        <v>84</v>
      </c>
    </row>
    <row r="5" spans="1:18" ht="19.5" customHeight="1" x14ac:dyDescent="0.25">
      <c r="A5" s="71" t="s">
        <v>87</v>
      </c>
      <c r="B5" s="209"/>
      <c r="C5" s="210"/>
      <c r="D5" s="179">
        <f t="shared" ref="D5:D18" si="0">B5*C5</f>
        <v>0</v>
      </c>
      <c r="E5" s="209"/>
      <c r="F5" s="212"/>
      <c r="G5" s="1"/>
      <c r="H5" s="185"/>
      <c r="I5" s="185"/>
      <c r="J5" s="185"/>
      <c r="K5" s="179">
        <f>I5*J5</f>
        <v>0</v>
      </c>
      <c r="L5" s="185"/>
      <c r="M5" s="185"/>
      <c r="O5" s="218" t="s">
        <v>24</v>
      </c>
      <c r="P5" s="212"/>
      <c r="Q5" s="212"/>
      <c r="R5" s="182">
        <f>P5+Q5</f>
        <v>0</v>
      </c>
    </row>
    <row r="6" spans="1:18" x14ac:dyDescent="0.25">
      <c r="A6" s="71" t="s">
        <v>75</v>
      </c>
      <c r="B6" s="209"/>
      <c r="C6" s="210"/>
      <c r="D6" s="179">
        <f t="shared" si="0"/>
        <v>0</v>
      </c>
      <c r="E6" s="209"/>
      <c r="F6" s="212"/>
      <c r="G6" s="1"/>
      <c r="H6" s="185"/>
      <c r="I6" s="185"/>
      <c r="J6" s="185"/>
      <c r="K6" s="179">
        <f t="shared" ref="K6:K18" si="1">I6*J6</f>
        <v>0</v>
      </c>
      <c r="L6" s="185"/>
      <c r="M6" s="185"/>
      <c r="O6" s="218" t="s">
        <v>27</v>
      </c>
      <c r="P6" s="212"/>
      <c r="Q6" s="212"/>
      <c r="R6" s="182">
        <f t="shared" ref="R6:R11" si="2">P6+Q6</f>
        <v>0</v>
      </c>
    </row>
    <row r="7" spans="1:18" x14ac:dyDescent="0.25">
      <c r="A7" s="71" t="s">
        <v>77</v>
      </c>
      <c r="B7" s="209"/>
      <c r="C7" s="210"/>
      <c r="D7" s="179">
        <f t="shared" si="0"/>
        <v>0</v>
      </c>
      <c r="E7" s="209"/>
      <c r="F7" s="212"/>
      <c r="G7" s="1"/>
      <c r="H7" s="185"/>
      <c r="I7" s="185"/>
      <c r="J7" s="185"/>
      <c r="K7" s="179">
        <f t="shared" si="1"/>
        <v>0</v>
      </c>
      <c r="L7" s="185"/>
      <c r="M7" s="185"/>
      <c r="O7" s="218" t="s">
        <v>30</v>
      </c>
      <c r="P7" s="212"/>
      <c r="Q7" s="212"/>
      <c r="R7" s="182">
        <f t="shared" si="2"/>
        <v>0</v>
      </c>
    </row>
    <row r="8" spans="1:18" x14ac:dyDescent="0.25">
      <c r="A8" s="71" t="s">
        <v>89</v>
      </c>
      <c r="B8" s="209"/>
      <c r="C8" s="210"/>
      <c r="D8" s="179">
        <f t="shared" si="0"/>
        <v>0</v>
      </c>
      <c r="E8" s="209"/>
      <c r="F8" s="212"/>
      <c r="G8" s="1"/>
      <c r="H8" s="185"/>
      <c r="I8" s="185"/>
      <c r="J8" s="185"/>
      <c r="K8" s="179">
        <f t="shared" si="1"/>
        <v>0</v>
      </c>
      <c r="L8" s="185"/>
      <c r="M8" s="185"/>
      <c r="O8" s="218" t="s">
        <v>33</v>
      </c>
      <c r="P8" s="212"/>
      <c r="Q8" s="212"/>
      <c r="R8" s="182">
        <f t="shared" si="2"/>
        <v>0</v>
      </c>
    </row>
    <row r="9" spans="1:18" x14ac:dyDescent="0.25">
      <c r="A9" s="71" t="s">
        <v>78</v>
      </c>
      <c r="B9" s="209"/>
      <c r="C9" s="210"/>
      <c r="D9" s="179">
        <f t="shared" si="0"/>
        <v>0</v>
      </c>
      <c r="E9" s="209"/>
      <c r="F9" s="212"/>
      <c r="G9" s="1"/>
      <c r="H9" s="185"/>
      <c r="I9" s="185"/>
      <c r="J9" s="185"/>
      <c r="K9" s="179">
        <f t="shared" si="1"/>
        <v>0</v>
      </c>
      <c r="L9" s="185"/>
      <c r="M9" s="185"/>
      <c r="O9" s="218" t="s">
        <v>35</v>
      </c>
      <c r="P9" s="212"/>
      <c r="Q9" s="212"/>
      <c r="R9" s="182">
        <f t="shared" si="2"/>
        <v>0</v>
      </c>
    </row>
    <row r="10" spans="1:18" x14ac:dyDescent="0.25">
      <c r="A10" s="71" t="s">
        <v>79</v>
      </c>
      <c r="B10" s="209"/>
      <c r="C10" s="210"/>
      <c r="D10" s="179">
        <f t="shared" si="0"/>
        <v>0</v>
      </c>
      <c r="E10" s="209"/>
      <c r="F10" s="212"/>
      <c r="G10" s="1"/>
      <c r="H10" s="185"/>
      <c r="I10" s="185"/>
      <c r="J10" s="185"/>
      <c r="K10" s="179">
        <f t="shared" si="1"/>
        <v>0</v>
      </c>
      <c r="L10" s="185"/>
      <c r="M10" s="185"/>
      <c r="O10" s="218" t="s">
        <v>40</v>
      </c>
      <c r="P10" s="212"/>
      <c r="Q10" s="212"/>
      <c r="R10" s="182">
        <f t="shared" si="2"/>
        <v>0</v>
      </c>
    </row>
    <row r="11" spans="1:18" ht="15.75" thickBot="1" x14ac:dyDescent="0.3">
      <c r="A11" s="71" t="s">
        <v>90</v>
      </c>
      <c r="B11" s="209"/>
      <c r="C11" s="210"/>
      <c r="D11" s="179">
        <f t="shared" si="0"/>
        <v>0</v>
      </c>
      <c r="E11" s="209"/>
      <c r="F11" s="212"/>
      <c r="G11" s="1"/>
      <c r="H11" s="185"/>
      <c r="I11" s="185"/>
      <c r="J11" s="185"/>
      <c r="K11" s="179">
        <f t="shared" si="1"/>
        <v>0</v>
      </c>
      <c r="L11" s="185"/>
      <c r="M11" s="185"/>
      <c r="O11" s="218" t="s">
        <v>44</v>
      </c>
      <c r="P11" s="233"/>
      <c r="Q11" s="233"/>
      <c r="R11" s="204">
        <f t="shared" si="2"/>
        <v>0</v>
      </c>
    </row>
    <row r="12" spans="1:18" ht="15.75" thickBot="1" x14ac:dyDescent="0.3">
      <c r="A12" s="71" t="s">
        <v>80</v>
      </c>
      <c r="B12" s="209"/>
      <c r="C12" s="210"/>
      <c r="D12" s="179">
        <f t="shared" si="0"/>
        <v>0</v>
      </c>
      <c r="E12" s="209"/>
      <c r="F12" s="212"/>
      <c r="G12" s="1"/>
      <c r="H12" s="185"/>
      <c r="I12" s="185"/>
      <c r="J12" s="185"/>
      <c r="K12" s="179">
        <f t="shared" si="1"/>
        <v>0</v>
      </c>
      <c r="L12" s="185"/>
      <c r="M12" s="185"/>
      <c r="O12" s="224" t="s">
        <v>47</v>
      </c>
      <c r="P12" s="208">
        <f>SUM(P5:P11)</f>
        <v>0</v>
      </c>
      <c r="Q12" s="205">
        <f>SUM(Q5:Q11)</f>
        <v>0</v>
      </c>
      <c r="R12" s="205">
        <f>SUM(R5:R11)</f>
        <v>0</v>
      </c>
    </row>
    <row r="13" spans="1:18" x14ac:dyDescent="0.25">
      <c r="A13" s="71" t="s">
        <v>81</v>
      </c>
      <c r="B13" s="209"/>
      <c r="C13" s="210"/>
      <c r="D13" s="179">
        <f t="shared" si="0"/>
        <v>0</v>
      </c>
      <c r="E13" s="209"/>
      <c r="F13" s="212"/>
      <c r="G13" s="1"/>
      <c r="H13" s="185"/>
      <c r="I13" s="185"/>
      <c r="J13" s="185"/>
      <c r="K13" s="179">
        <f t="shared" si="1"/>
        <v>0</v>
      </c>
      <c r="L13" s="185"/>
      <c r="M13" s="185"/>
      <c r="O13" t="s">
        <v>322</v>
      </c>
      <c r="R13" s="180" t="str">
        <f>IF(R12=P19+P20,"OK","POZOR! Součet neodpovídá počtu osob aktivity!")</f>
        <v>OK</v>
      </c>
    </row>
    <row r="14" spans="1:18" x14ac:dyDescent="0.25">
      <c r="A14" s="71" t="s">
        <v>93</v>
      </c>
      <c r="B14" s="209"/>
      <c r="C14" s="210"/>
      <c r="D14" s="179">
        <f t="shared" si="0"/>
        <v>0</v>
      </c>
      <c r="E14" s="209"/>
      <c r="F14" s="212"/>
      <c r="G14" s="1"/>
      <c r="H14" s="185"/>
      <c r="I14" s="185"/>
      <c r="J14" s="185"/>
      <c r="K14" s="179">
        <f t="shared" si="1"/>
        <v>0</v>
      </c>
      <c r="L14" s="185"/>
      <c r="M14" s="185"/>
    </row>
    <row r="15" spans="1:18" ht="15.75" thickBot="1" x14ac:dyDescent="0.3">
      <c r="A15" s="71" t="s">
        <v>94</v>
      </c>
      <c r="B15" s="209"/>
      <c r="C15" s="210"/>
      <c r="D15" s="179">
        <f t="shared" si="0"/>
        <v>0</v>
      </c>
      <c r="E15" s="209"/>
      <c r="F15" s="212"/>
      <c r="G15" s="1"/>
      <c r="H15" s="185"/>
      <c r="I15" s="185"/>
      <c r="J15" s="185"/>
      <c r="K15" s="179">
        <f t="shared" si="1"/>
        <v>0</v>
      </c>
      <c r="L15" s="185"/>
      <c r="M15" s="185"/>
    </row>
    <row r="16" spans="1:18" ht="19.5" thickBot="1" x14ac:dyDescent="0.3">
      <c r="A16" s="71" t="s">
        <v>82</v>
      </c>
      <c r="B16" s="209"/>
      <c r="C16" s="210"/>
      <c r="D16" s="179">
        <f t="shared" si="0"/>
        <v>0</v>
      </c>
      <c r="E16" s="209"/>
      <c r="F16" s="212"/>
      <c r="G16" s="1"/>
      <c r="H16" s="185"/>
      <c r="I16" s="185"/>
      <c r="J16" s="185"/>
      <c r="K16" s="179">
        <f t="shared" si="1"/>
        <v>0</v>
      </c>
      <c r="L16" s="185"/>
      <c r="M16" s="185"/>
      <c r="O16" s="236" t="s">
        <v>323</v>
      </c>
      <c r="P16" s="237"/>
    </row>
    <row r="17" spans="1:16" ht="15" customHeight="1" x14ac:dyDescent="0.25">
      <c r="A17" s="71" t="s">
        <v>96</v>
      </c>
      <c r="B17" s="209"/>
      <c r="C17" s="210"/>
      <c r="D17" s="179">
        <f t="shared" si="0"/>
        <v>0</v>
      </c>
      <c r="E17" s="209"/>
      <c r="F17" s="212"/>
      <c r="G17" s="1"/>
      <c r="H17" s="185"/>
      <c r="I17" s="185"/>
      <c r="J17" s="185"/>
      <c r="K17" s="179">
        <f t="shared" si="1"/>
        <v>0</v>
      </c>
      <c r="L17" s="185"/>
      <c r="M17" s="185"/>
      <c r="O17" s="221" t="s">
        <v>324</v>
      </c>
      <c r="P17" s="181">
        <f>B19+B32+B45</f>
        <v>0</v>
      </c>
    </row>
    <row r="18" spans="1:16" ht="15" customHeight="1" x14ac:dyDescent="0.25">
      <c r="A18" s="71" t="s">
        <v>83</v>
      </c>
      <c r="B18" s="209"/>
      <c r="C18" s="210"/>
      <c r="D18" s="179">
        <f t="shared" si="0"/>
        <v>0</v>
      </c>
      <c r="E18" s="209"/>
      <c r="F18" s="212"/>
      <c r="G18" s="1"/>
      <c r="H18" s="185"/>
      <c r="I18" s="185"/>
      <c r="J18" s="185"/>
      <c r="K18" s="179">
        <f t="shared" si="1"/>
        <v>0</v>
      </c>
      <c r="L18" s="185"/>
      <c r="M18" s="185"/>
      <c r="O18" s="218" t="s">
        <v>325</v>
      </c>
      <c r="P18" s="185"/>
    </row>
    <row r="19" spans="1:16" ht="30" customHeight="1" x14ac:dyDescent="0.25">
      <c r="A19" s="183" t="s">
        <v>84</v>
      </c>
      <c r="B19" s="184">
        <f>SUM(B5:B18)</f>
        <v>0</v>
      </c>
      <c r="C19" s="185"/>
      <c r="D19" s="186">
        <f>SUM(D5:D18)</f>
        <v>0</v>
      </c>
      <c r="E19" s="187">
        <f>SUM(E5:E18)</f>
        <v>0</v>
      </c>
      <c r="F19" s="186">
        <f>SUM(F5:F18)</f>
        <v>0</v>
      </c>
      <c r="G19" s="79"/>
      <c r="H19" s="183" t="s">
        <v>84</v>
      </c>
      <c r="I19" s="184">
        <f>SUM(I5:I18)</f>
        <v>0</v>
      </c>
      <c r="J19" s="185"/>
      <c r="K19" s="179">
        <f>SUM(K5:K18)</f>
        <v>0</v>
      </c>
      <c r="L19" s="187">
        <f>SUM(L5:L18)</f>
        <v>0</v>
      </c>
      <c r="M19" s="186">
        <f>SUM(M5:M18)</f>
        <v>0</v>
      </c>
      <c r="O19" s="222" t="s">
        <v>326</v>
      </c>
      <c r="P19" s="182">
        <f>P17+P18</f>
        <v>0</v>
      </c>
    </row>
    <row r="20" spans="1:16" ht="30" customHeight="1" thickBot="1" x14ac:dyDescent="0.3">
      <c r="A20" s="188" t="s">
        <v>85</v>
      </c>
      <c r="B20" s="189"/>
      <c r="C20" s="189"/>
      <c r="D20" s="190">
        <f>IF(D19=0,0,D19/B19)</f>
        <v>0</v>
      </c>
      <c r="E20" s="190"/>
      <c r="F20" s="190">
        <f>IF(F19=0,0,F19/E19)</f>
        <v>0</v>
      </c>
      <c r="G20" s="83"/>
      <c r="H20" s="188" t="s">
        <v>85</v>
      </c>
      <c r="I20" s="189"/>
      <c r="J20" s="189"/>
      <c r="K20" s="190">
        <f t="shared" ref="K20" si="3">IF(K19=0,0,K19/I19)</f>
        <v>0</v>
      </c>
      <c r="L20" s="190"/>
      <c r="M20" s="190">
        <f>IF(M19=0,0,M19/L19)</f>
        <v>0</v>
      </c>
      <c r="O20" s="223" t="s">
        <v>327</v>
      </c>
      <c r="P20" s="182">
        <f>E19+L19+E32+L32+E45+L45</f>
        <v>0</v>
      </c>
    </row>
    <row r="21" spans="1:16" x14ac:dyDescent="0.25">
      <c r="A21" s="2"/>
      <c r="D21" s="84"/>
      <c r="H21" s="2"/>
      <c r="K21" s="84"/>
    </row>
    <row r="22" spans="1:16" ht="45" x14ac:dyDescent="0.25">
      <c r="A22" s="85" t="s">
        <v>86</v>
      </c>
      <c r="B22" s="86" t="s">
        <v>72</v>
      </c>
      <c r="C22" s="86" t="s">
        <v>73</v>
      </c>
      <c r="D22" s="87" t="s">
        <v>74</v>
      </c>
      <c r="E22" s="86" t="s">
        <v>143</v>
      </c>
      <c r="F22" s="87" t="s">
        <v>144</v>
      </c>
      <c r="G22" s="66"/>
      <c r="H22" s="85" t="s">
        <v>86</v>
      </c>
      <c r="I22" s="86" t="s">
        <v>72</v>
      </c>
      <c r="J22" s="86" t="s">
        <v>73</v>
      </c>
      <c r="K22" s="87" t="s">
        <v>74</v>
      </c>
      <c r="L22" s="86" t="s">
        <v>143</v>
      </c>
      <c r="M22" s="87" t="s">
        <v>144</v>
      </c>
    </row>
    <row r="23" spans="1:16" ht="15" customHeight="1" x14ac:dyDescent="0.25">
      <c r="A23" s="71" t="s">
        <v>102</v>
      </c>
      <c r="B23" s="214"/>
      <c r="C23" s="215"/>
      <c r="D23" s="206">
        <f t="shared" ref="D23:D31" si="4">B23*C23</f>
        <v>0</v>
      </c>
      <c r="E23" s="215"/>
      <c r="F23" s="216"/>
      <c r="G23" s="1"/>
      <c r="H23" s="185"/>
      <c r="I23" s="185"/>
      <c r="J23" s="185"/>
      <c r="K23" s="206">
        <f>I23*J23</f>
        <v>0</v>
      </c>
      <c r="L23" s="185"/>
      <c r="M23" s="185"/>
    </row>
    <row r="24" spans="1:16" x14ac:dyDescent="0.25">
      <c r="A24" s="71" t="s">
        <v>91</v>
      </c>
      <c r="B24" s="214"/>
      <c r="C24" s="215"/>
      <c r="D24" s="206">
        <f t="shared" si="4"/>
        <v>0</v>
      </c>
      <c r="E24" s="215"/>
      <c r="F24" s="216"/>
      <c r="G24" s="1"/>
      <c r="H24" s="185"/>
      <c r="I24" s="185"/>
      <c r="J24" s="185"/>
      <c r="K24" s="206">
        <f t="shared" ref="K24:K31" si="5">I24*J24</f>
        <v>0</v>
      </c>
      <c r="L24" s="185"/>
      <c r="M24" s="185"/>
    </row>
    <row r="25" spans="1:16" x14ac:dyDescent="0.25">
      <c r="A25" s="71" t="s">
        <v>105</v>
      </c>
      <c r="B25" s="214"/>
      <c r="C25" s="215"/>
      <c r="D25" s="206">
        <f t="shared" si="4"/>
        <v>0</v>
      </c>
      <c r="E25" s="215"/>
      <c r="F25" s="216"/>
      <c r="G25" s="1"/>
      <c r="H25" s="185"/>
      <c r="I25" s="185"/>
      <c r="J25" s="185"/>
      <c r="K25" s="206">
        <f t="shared" si="5"/>
        <v>0</v>
      </c>
      <c r="L25" s="185"/>
      <c r="M25" s="185"/>
    </row>
    <row r="26" spans="1:16" x14ac:dyDescent="0.25">
      <c r="A26" s="71" t="s">
        <v>92</v>
      </c>
      <c r="B26" s="214"/>
      <c r="C26" s="215"/>
      <c r="D26" s="206">
        <f t="shared" si="4"/>
        <v>0</v>
      </c>
      <c r="E26" s="215"/>
      <c r="F26" s="216"/>
      <c r="G26" s="1"/>
      <c r="H26" s="185"/>
      <c r="I26" s="185"/>
      <c r="J26" s="185"/>
      <c r="K26" s="206">
        <f t="shared" si="5"/>
        <v>0</v>
      </c>
      <c r="L26" s="185"/>
      <c r="M26" s="185"/>
    </row>
    <row r="27" spans="1:16" x14ac:dyDescent="0.25">
      <c r="A27" s="71" t="s">
        <v>95</v>
      </c>
      <c r="B27" s="214"/>
      <c r="C27" s="215"/>
      <c r="D27" s="206">
        <f t="shared" si="4"/>
        <v>0</v>
      </c>
      <c r="E27" s="215"/>
      <c r="F27" s="216"/>
      <c r="G27" s="1"/>
      <c r="H27" s="185"/>
      <c r="I27" s="185"/>
      <c r="J27" s="185"/>
      <c r="K27" s="206">
        <f t="shared" si="5"/>
        <v>0</v>
      </c>
      <c r="L27" s="185"/>
      <c r="M27" s="185"/>
    </row>
    <row r="28" spans="1:16" x14ac:dyDescent="0.25">
      <c r="A28" s="71" t="s">
        <v>97</v>
      </c>
      <c r="B28" s="214"/>
      <c r="C28" s="215"/>
      <c r="D28" s="206">
        <f t="shared" si="4"/>
        <v>0</v>
      </c>
      <c r="E28" s="215"/>
      <c r="F28" s="216"/>
      <c r="G28" s="1"/>
      <c r="H28" s="185"/>
      <c r="I28" s="185"/>
      <c r="J28" s="185"/>
      <c r="K28" s="206">
        <f t="shared" si="5"/>
        <v>0</v>
      </c>
      <c r="L28" s="185"/>
      <c r="M28" s="185"/>
    </row>
    <row r="29" spans="1:16" x14ac:dyDescent="0.25">
      <c r="A29" s="71" t="s">
        <v>110</v>
      </c>
      <c r="B29" s="214"/>
      <c r="C29" s="215"/>
      <c r="D29" s="206">
        <f t="shared" si="4"/>
        <v>0</v>
      </c>
      <c r="E29" s="215"/>
      <c r="F29" s="216"/>
      <c r="G29" s="1"/>
      <c r="H29" s="185"/>
      <c r="I29" s="185"/>
      <c r="J29" s="185"/>
      <c r="K29" s="206">
        <f t="shared" si="5"/>
        <v>0</v>
      </c>
      <c r="L29" s="185"/>
      <c r="M29" s="185"/>
    </row>
    <row r="30" spans="1:16" x14ac:dyDescent="0.25">
      <c r="A30" s="71" t="s">
        <v>111</v>
      </c>
      <c r="B30" s="214"/>
      <c r="C30" s="215"/>
      <c r="D30" s="206">
        <f t="shared" si="4"/>
        <v>0</v>
      </c>
      <c r="E30" s="215"/>
      <c r="F30" s="216"/>
      <c r="G30" s="1"/>
      <c r="H30" s="185"/>
      <c r="I30" s="185"/>
      <c r="J30" s="185"/>
      <c r="K30" s="206">
        <f t="shared" si="5"/>
        <v>0</v>
      </c>
      <c r="L30" s="185"/>
      <c r="M30" s="185"/>
    </row>
    <row r="31" spans="1:16" x14ac:dyDescent="0.25">
      <c r="A31" s="71" t="s">
        <v>98</v>
      </c>
      <c r="B31" s="214"/>
      <c r="C31" s="215"/>
      <c r="D31" s="206">
        <f t="shared" si="4"/>
        <v>0</v>
      </c>
      <c r="E31" s="215"/>
      <c r="F31" s="216"/>
      <c r="G31" s="1"/>
      <c r="H31" s="185"/>
      <c r="I31" s="185"/>
      <c r="J31" s="185"/>
      <c r="K31" s="206">
        <f t="shared" si="5"/>
        <v>0</v>
      </c>
      <c r="L31" s="185"/>
      <c r="M31" s="185"/>
    </row>
    <row r="32" spans="1:16" ht="30" customHeight="1" x14ac:dyDescent="0.25">
      <c r="A32" s="191" t="s">
        <v>84</v>
      </c>
      <c r="B32" s="192">
        <f>SUM(B23:B31)</f>
        <v>0</v>
      </c>
      <c r="C32" s="193"/>
      <c r="D32" s="194">
        <f>SUM(D23:D31)</f>
        <v>0</v>
      </c>
      <c r="E32" s="194">
        <f>SUM(E23:E31)</f>
        <v>0</v>
      </c>
      <c r="F32" s="194">
        <f>SUM(F23:F31)</f>
        <v>0</v>
      </c>
      <c r="G32" s="79"/>
      <c r="H32" s="191" t="s">
        <v>84</v>
      </c>
      <c r="I32" s="192">
        <f>SUM(I23:I31)</f>
        <v>0</v>
      </c>
      <c r="J32" s="193"/>
      <c r="K32" s="194">
        <f>SUM(K23:K31)</f>
        <v>0</v>
      </c>
      <c r="L32" s="194">
        <f>SUM(L23:L31)</f>
        <v>0</v>
      </c>
      <c r="M32" s="194">
        <f>SUM(M23:M31)</f>
        <v>0</v>
      </c>
    </row>
    <row r="33" spans="1:13" ht="30" customHeight="1" x14ac:dyDescent="0.25">
      <c r="A33" s="191" t="s">
        <v>85</v>
      </c>
      <c r="B33" s="189"/>
      <c r="C33" s="189"/>
      <c r="D33" s="195">
        <f>IF(D32=0,0,D32/B32)</f>
        <v>0</v>
      </c>
      <c r="E33" s="195"/>
      <c r="F33" s="195">
        <f>IF(F32=0,0,F32/E32)</f>
        <v>0</v>
      </c>
      <c r="G33" s="88"/>
      <c r="H33" s="191" t="s">
        <v>85</v>
      </c>
      <c r="I33" s="189"/>
      <c r="J33" s="189"/>
      <c r="K33" s="195">
        <f t="shared" ref="K33" si="6">IF(K32=0,0,K32/I32)</f>
        <v>0</v>
      </c>
      <c r="L33" s="195"/>
      <c r="M33" s="195">
        <f>IF(M32=0,0,M32/L32)</f>
        <v>0</v>
      </c>
    </row>
    <row r="34" spans="1:13" x14ac:dyDescent="0.25">
      <c r="A34" s="75"/>
      <c r="B34" s="89"/>
      <c r="C34" s="90"/>
      <c r="D34" s="84"/>
      <c r="H34" s="75"/>
      <c r="I34" s="89"/>
      <c r="J34" s="90"/>
      <c r="K34" s="84"/>
    </row>
    <row r="35" spans="1:13" ht="45" x14ac:dyDescent="0.25">
      <c r="A35" s="91" t="s">
        <v>99</v>
      </c>
      <c r="B35" s="92" t="s">
        <v>72</v>
      </c>
      <c r="C35" s="92" t="s">
        <v>73</v>
      </c>
      <c r="D35" s="93" t="s">
        <v>74</v>
      </c>
      <c r="E35" s="92" t="s">
        <v>143</v>
      </c>
      <c r="F35" s="93" t="s">
        <v>144</v>
      </c>
      <c r="G35" s="66"/>
      <c r="H35" s="91" t="s">
        <v>99</v>
      </c>
      <c r="I35" s="92" t="s">
        <v>72</v>
      </c>
      <c r="J35" s="92" t="s">
        <v>73</v>
      </c>
      <c r="K35" s="93" t="s">
        <v>74</v>
      </c>
      <c r="L35" s="92" t="s">
        <v>143</v>
      </c>
      <c r="M35" s="93" t="s">
        <v>144</v>
      </c>
    </row>
    <row r="36" spans="1:13" x14ac:dyDescent="0.25">
      <c r="A36" s="71" t="s">
        <v>100</v>
      </c>
      <c r="B36" s="214"/>
      <c r="C36" s="215"/>
      <c r="D36" s="207">
        <f t="shared" ref="D36:D44" si="7">B36*C36</f>
        <v>0</v>
      </c>
      <c r="E36" s="215"/>
      <c r="F36" s="216"/>
      <c r="G36" s="1"/>
      <c r="H36" s="185"/>
      <c r="I36" s="185"/>
      <c r="J36" s="185"/>
      <c r="K36" s="207">
        <f>I36*J36</f>
        <v>0</v>
      </c>
      <c r="L36" s="185"/>
      <c r="M36" s="185"/>
    </row>
    <row r="37" spans="1:13" x14ac:dyDescent="0.25">
      <c r="A37" s="71" t="s">
        <v>103</v>
      </c>
      <c r="B37" s="214"/>
      <c r="C37" s="215"/>
      <c r="D37" s="207">
        <f t="shared" si="7"/>
        <v>0</v>
      </c>
      <c r="E37" s="215"/>
      <c r="F37" s="216"/>
      <c r="G37" s="1"/>
      <c r="H37" s="185"/>
      <c r="I37" s="185"/>
      <c r="J37" s="185"/>
      <c r="K37" s="207">
        <f t="shared" ref="K37:K44" si="8">I37*J37</f>
        <v>0</v>
      </c>
      <c r="L37" s="185"/>
      <c r="M37" s="185"/>
    </row>
    <row r="38" spans="1:13" x14ac:dyDescent="0.25">
      <c r="A38" s="71" t="s">
        <v>104</v>
      </c>
      <c r="B38" s="214"/>
      <c r="C38" s="215"/>
      <c r="D38" s="207">
        <f t="shared" si="7"/>
        <v>0</v>
      </c>
      <c r="E38" s="215"/>
      <c r="F38" s="216"/>
      <c r="G38" s="1"/>
      <c r="H38" s="185"/>
      <c r="I38" s="185"/>
      <c r="J38" s="185"/>
      <c r="K38" s="207">
        <f t="shared" si="8"/>
        <v>0</v>
      </c>
      <c r="L38" s="185"/>
      <c r="M38" s="185"/>
    </row>
    <row r="39" spans="1:13" x14ac:dyDescent="0.25">
      <c r="A39" s="71" t="s">
        <v>106</v>
      </c>
      <c r="B39" s="214"/>
      <c r="C39" s="215"/>
      <c r="D39" s="207">
        <f t="shared" si="7"/>
        <v>0</v>
      </c>
      <c r="E39" s="215"/>
      <c r="F39" s="216"/>
      <c r="G39" s="1"/>
      <c r="H39" s="185"/>
      <c r="I39" s="185"/>
      <c r="J39" s="185"/>
      <c r="K39" s="207">
        <f t="shared" si="8"/>
        <v>0</v>
      </c>
      <c r="L39" s="185"/>
      <c r="M39" s="185"/>
    </row>
    <row r="40" spans="1:13" x14ac:dyDescent="0.25">
      <c r="A40" s="71" t="s">
        <v>108</v>
      </c>
      <c r="B40" s="214"/>
      <c r="C40" s="215"/>
      <c r="D40" s="207">
        <f t="shared" si="7"/>
        <v>0</v>
      </c>
      <c r="E40" s="215"/>
      <c r="F40" s="216"/>
      <c r="G40" s="1"/>
      <c r="H40" s="185"/>
      <c r="I40" s="185"/>
      <c r="J40" s="185"/>
      <c r="K40" s="207">
        <f t="shared" si="8"/>
        <v>0</v>
      </c>
      <c r="L40" s="185"/>
      <c r="M40" s="185"/>
    </row>
    <row r="41" spans="1:13" x14ac:dyDescent="0.25">
      <c r="A41" s="71" t="s">
        <v>350</v>
      </c>
      <c r="B41" s="214"/>
      <c r="C41" s="215"/>
      <c r="D41" s="207">
        <f t="shared" si="7"/>
        <v>0</v>
      </c>
      <c r="E41" s="215"/>
      <c r="F41" s="216"/>
      <c r="G41" s="1"/>
      <c r="H41" s="185"/>
      <c r="I41" s="185"/>
      <c r="J41" s="185"/>
      <c r="K41" s="207">
        <f t="shared" si="8"/>
        <v>0</v>
      </c>
      <c r="L41" s="185"/>
      <c r="M41" s="185"/>
    </row>
    <row r="42" spans="1:13" x14ac:dyDescent="0.25">
      <c r="A42" s="71" t="s">
        <v>112</v>
      </c>
      <c r="B42" s="214"/>
      <c r="C42" s="215"/>
      <c r="D42" s="207">
        <f t="shared" si="7"/>
        <v>0</v>
      </c>
      <c r="E42" s="215"/>
      <c r="F42" s="216"/>
      <c r="G42" s="1"/>
      <c r="H42" s="185"/>
      <c r="I42" s="185"/>
      <c r="J42" s="185"/>
      <c r="K42" s="207">
        <f t="shared" si="8"/>
        <v>0</v>
      </c>
      <c r="L42" s="185"/>
      <c r="M42" s="185"/>
    </row>
    <row r="43" spans="1:13" x14ac:dyDescent="0.25">
      <c r="A43" s="71" t="s">
        <v>107</v>
      </c>
      <c r="B43" s="214"/>
      <c r="C43" s="215"/>
      <c r="D43" s="207">
        <f t="shared" si="7"/>
        <v>0</v>
      </c>
      <c r="E43" s="215"/>
      <c r="F43" s="216"/>
      <c r="G43" s="1"/>
      <c r="H43" s="185"/>
      <c r="I43" s="185"/>
      <c r="J43" s="185"/>
      <c r="K43" s="207">
        <f t="shared" si="8"/>
        <v>0</v>
      </c>
      <c r="L43" s="185"/>
      <c r="M43" s="185"/>
    </row>
    <row r="44" spans="1:13" x14ac:dyDescent="0.25">
      <c r="A44" s="71" t="s">
        <v>113</v>
      </c>
      <c r="B44" s="214"/>
      <c r="C44" s="215"/>
      <c r="D44" s="207">
        <f t="shared" si="7"/>
        <v>0</v>
      </c>
      <c r="E44" s="215"/>
      <c r="F44" s="216"/>
      <c r="G44" s="1"/>
      <c r="H44" s="185"/>
      <c r="I44" s="185"/>
      <c r="J44" s="185"/>
      <c r="K44" s="207">
        <f t="shared" si="8"/>
        <v>0</v>
      </c>
      <c r="L44" s="185"/>
      <c r="M44" s="185"/>
    </row>
    <row r="45" spans="1:13" ht="30" customHeight="1" x14ac:dyDescent="0.25">
      <c r="A45" s="196" t="s">
        <v>84</v>
      </c>
      <c r="B45" s="197">
        <f>SUM(B36:B44)</f>
        <v>0</v>
      </c>
      <c r="C45" s="193"/>
      <c r="D45" s="198">
        <f>SUM(D36:D44)</f>
        <v>0</v>
      </c>
      <c r="E45" s="199">
        <f>SUM(E36:E44)</f>
        <v>0</v>
      </c>
      <c r="F45" s="199">
        <f>SUM(F36:F44)</f>
        <v>0</v>
      </c>
      <c r="G45" s="200"/>
      <c r="H45" s="196" t="s">
        <v>84</v>
      </c>
      <c r="I45" s="197">
        <f>SUM(I36:I44)</f>
        <v>0</v>
      </c>
      <c r="J45" s="193"/>
      <c r="K45" s="198">
        <f>SUM(K36:K44)</f>
        <v>0</v>
      </c>
      <c r="L45" s="199">
        <f>SUM(L36:L44)</f>
        <v>0</v>
      </c>
      <c r="M45" s="199">
        <f>SUM(M36:M44)</f>
        <v>0</v>
      </c>
    </row>
    <row r="46" spans="1:13" ht="30" customHeight="1" thickBot="1" x14ac:dyDescent="0.3">
      <c r="A46" s="196" t="s">
        <v>85</v>
      </c>
      <c r="B46" s="201"/>
      <c r="C46" s="201"/>
      <c r="D46" s="202">
        <f>IF(D45=0,0,D45/B45)</f>
        <v>0</v>
      </c>
      <c r="E46" s="202"/>
      <c r="F46" s="202">
        <f>IF(F45=0,0,F45/E45)</f>
        <v>0</v>
      </c>
      <c r="G46" s="203"/>
      <c r="H46" s="196" t="s">
        <v>85</v>
      </c>
      <c r="I46" s="201"/>
      <c r="J46" s="201"/>
      <c r="K46" s="202">
        <f t="shared" ref="K46" si="9">IF(K45=0,0,K45/I45)</f>
        <v>0</v>
      </c>
      <c r="L46" s="202"/>
      <c r="M46" s="202">
        <f>IF(M45=0,0,M45/L45)</f>
        <v>0</v>
      </c>
    </row>
  </sheetData>
  <sheetProtection algorithmName="SHA-512" hashValue="qRvh1B0C5XcyKX07t2TjFgIHcV4ADpkVGOdpxzFwY3jk03M6dwctd6T2+nlZA+BhQnm0dflYPD4HDgjrO8bYzA==" saltValue="dUM0wMq6/sT4jkBBGd3rjQ==" spinCount="100000" sheet="1" objects="1" scenarios="1"/>
  <mergeCells count="5">
    <mergeCell ref="A1:R1"/>
    <mergeCell ref="A2:F3"/>
    <mergeCell ref="H2:M3"/>
    <mergeCell ref="O2:R3"/>
    <mergeCell ref="O16:P16"/>
  </mergeCells>
  <conditionalFormatting sqref="A32">
    <cfRule type="duplicateValues" dxfId="31" priority="3"/>
  </conditionalFormatting>
  <conditionalFormatting sqref="A39">
    <cfRule type="duplicateValues" dxfId="30" priority="2"/>
  </conditionalFormatting>
  <conditionalFormatting sqref="A40:A44 A23:A31 A36:A38 A5:A19">
    <cfRule type="duplicateValues" dxfId="29" priority="5"/>
  </conditionalFormatting>
  <conditionalFormatting sqref="A45">
    <cfRule type="duplicateValues" dxfId="28" priority="4"/>
  </conditionalFormatting>
  <conditionalFormatting sqref="H32">
    <cfRule type="duplicateValues" dxfId="27" priority="1"/>
  </conditionalFormatting>
  <dataValidations count="1">
    <dataValidation type="whole" errorStyle="warning" operator="equal" allowBlank="1" showInputMessage="1" showErrorMessage="1" errorTitle="Celkový počet" error="Celkový počet účastníků neodpovídá zadaným účastníkům." sqref="P12:Q12" xr:uid="{7B945B57-37E0-49F6-AC10-65BACBB9A088}">
      <formula1>B19+E19+I19+L19+B32+E32+I32+L32+B45+E45+I45+L45</formula1>
    </dataValidation>
  </dataValidation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D39FA-6FBD-4B95-BCE3-99B7401DD1D0}">
  <sheetPr>
    <tabColor theme="7" tint="0.59999389629810485"/>
  </sheetPr>
  <dimension ref="A1:R46"/>
  <sheetViews>
    <sheetView topLeftCell="A28" zoomScaleNormal="100" workbookViewId="0">
      <selection activeCell="A42" sqref="A42"/>
    </sheetView>
  </sheetViews>
  <sheetFormatPr defaultRowHeight="15" x14ac:dyDescent="0.25"/>
  <cols>
    <col min="1" max="1" width="18.85546875" customWidth="1"/>
    <col min="2" max="2" width="10" customWidth="1"/>
    <col min="3" max="3" width="16.85546875" customWidth="1"/>
    <col min="4" max="6" width="10.140625" customWidth="1"/>
    <col min="7" max="7" width="3.42578125" customWidth="1"/>
    <col min="8" max="8" width="18.85546875" customWidth="1"/>
    <col min="9" max="9" width="10" customWidth="1"/>
    <col min="10" max="10" width="16.85546875" customWidth="1"/>
    <col min="11" max="13" width="10.140625" customWidth="1"/>
    <col min="14" max="14" width="7" customWidth="1"/>
    <col min="15" max="15" width="26.28515625" bestFit="1" customWidth="1"/>
    <col min="16" max="16" width="19.42578125" bestFit="1" customWidth="1"/>
    <col min="17" max="17" width="18.140625" customWidth="1"/>
    <col min="18" max="18" width="14" customWidth="1"/>
  </cols>
  <sheetData>
    <row r="1" spans="1:18" ht="19.5" thickBot="1" x14ac:dyDescent="0.35">
      <c r="A1" s="249" t="s">
        <v>338</v>
      </c>
      <c r="B1" s="249"/>
      <c r="C1" s="249"/>
      <c r="D1" s="249"/>
      <c r="E1" s="249"/>
      <c r="F1" s="249"/>
      <c r="G1" s="249"/>
      <c r="H1" s="249"/>
      <c r="I1" s="249"/>
      <c r="J1" s="249"/>
      <c r="K1" s="249"/>
      <c r="L1" s="249"/>
      <c r="M1" s="249"/>
      <c r="N1" s="249"/>
      <c r="O1" s="249"/>
      <c r="P1" s="249"/>
      <c r="Q1" s="249"/>
      <c r="R1" s="249"/>
    </row>
    <row r="2" spans="1:18" ht="15" customHeight="1" x14ac:dyDescent="0.25">
      <c r="A2" s="238" t="s">
        <v>68</v>
      </c>
      <c r="B2" s="239"/>
      <c r="C2" s="239"/>
      <c r="D2" s="239"/>
      <c r="E2" s="239"/>
      <c r="F2" s="240"/>
      <c r="H2" s="244" t="s">
        <v>317</v>
      </c>
      <c r="I2" s="239"/>
      <c r="J2" s="239"/>
      <c r="K2" s="239"/>
      <c r="L2" s="239"/>
      <c r="M2" s="240"/>
      <c r="O2" s="238" t="s">
        <v>318</v>
      </c>
      <c r="P2" s="239"/>
      <c r="Q2" s="239"/>
      <c r="R2" s="240"/>
    </row>
    <row r="3" spans="1:18" ht="39.75" customHeight="1" thickBot="1" x14ac:dyDescent="0.3">
      <c r="A3" s="241"/>
      <c r="B3" s="242"/>
      <c r="C3" s="242"/>
      <c r="D3" s="242"/>
      <c r="E3" s="242"/>
      <c r="F3" s="243"/>
      <c r="H3" s="241"/>
      <c r="I3" s="242"/>
      <c r="J3" s="242"/>
      <c r="K3" s="242"/>
      <c r="L3" s="242"/>
      <c r="M3" s="243"/>
      <c r="O3" s="241"/>
      <c r="P3" s="242"/>
      <c r="Q3" s="242"/>
      <c r="R3" s="243"/>
    </row>
    <row r="4" spans="1:18" ht="48" customHeight="1" x14ac:dyDescent="0.25">
      <c r="A4" s="62" t="s">
        <v>71</v>
      </c>
      <c r="B4" s="63" t="s">
        <v>72</v>
      </c>
      <c r="C4" s="64" t="s">
        <v>73</v>
      </c>
      <c r="D4" s="65" t="s">
        <v>142</v>
      </c>
      <c r="E4" s="176" t="s">
        <v>143</v>
      </c>
      <c r="F4" s="65" t="s">
        <v>144</v>
      </c>
      <c r="G4" s="66"/>
      <c r="H4" s="67" t="s">
        <v>71</v>
      </c>
      <c r="I4" s="68" t="s">
        <v>72</v>
      </c>
      <c r="J4" s="69" t="s">
        <v>73</v>
      </c>
      <c r="K4" s="70" t="s">
        <v>74</v>
      </c>
      <c r="L4" s="176" t="s">
        <v>143</v>
      </c>
      <c r="M4" s="65" t="s">
        <v>144</v>
      </c>
      <c r="O4" s="177" t="s">
        <v>319</v>
      </c>
      <c r="P4" s="178" t="s">
        <v>320</v>
      </c>
      <c r="Q4" s="178" t="s">
        <v>321</v>
      </c>
      <c r="R4" s="178" t="s">
        <v>84</v>
      </c>
    </row>
    <row r="5" spans="1:18" ht="19.5" customHeight="1" x14ac:dyDescent="0.25">
      <c r="A5" s="71" t="s">
        <v>87</v>
      </c>
      <c r="B5" s="209"/>
      <c r="C5" s="210"/>
      <c r="D5" s="179">
        <f t="shared" ref="D5:D18" si="0">B5*C5</f>
        <v>0</v>
      </c>
      <c r="E5" s="185"/>
      <c r="F5" s="185"/>
      <c r="G5" s="1"/>
      <c r="H5" s="185"/>
      <c r="I5" s="185"/>
      <c r="J5" s="185"/>
      <c r="K5" s="179">
        <f>I5*J5</f>
        <v>0</v>
      </c>
      <c r="L5" s="185"/>
      <c r="M5" s="185"/>
      <c r="O5" s="218" t="s">
        <v>24</v>
      </c>
      <c r="P5" s="212"/>
      <c r="Q5" s="212"/>
      <c r="R5" s="182">
        <f>P5+Q5</f>
        <v>0</v>
      </c>
    </row>
    <row r="6" spans="1:18" x14ac:dyDescent="0.25">
      <c r="A6" s="71" t="s">
        <v>75</v>
      </c>
      <c r="B6" s="209"/>
      <c r="C6" s="210"/>
      <c r="D6" s="179">
        <f t="shared" si="0"/>
        <v>0</v>
      </c>
      <c r="E6" s="185"/>
      <c r="F6" s="185"/>
      <c r="G6" s="1"/>
      <c r="H6" s="185"/>
      <c r="I6" s="185"/>
      <c r="J6" s="185"/>
      <c r="K6" s="179">
        <f t="shared" ref="K6:K18" si="1">I6*J6</f>
        <v>0</v>
      </c>
      <c r="L6" s="185"/>
      <c r="M6" s="185"/>
      <c r="O6" s="218" t="s">
        <v>27</v>
      </c>
      <c r="P6" s="212"/>
      <c r="Q6" s="212"/>
      <c r="R6" s="182">
        <f t="shared" ref="R6:R11" si="2">P6+Q6</f>
        <v>0</v>
      </c>
    </row>
    <row r="7" spans="1:18" x14ac:dyDescent="0.25">
      <c r="A7" s="71" t="s">
        <v>77</v>
      </c>
      <c r="B7" s="209"/>
      <c r="C7" s="210"/>
      <c r="D7" s="179">
        <f t="shared" si="0"/>
        <v>0</v>
      </c>
      <c r="E7" s="185"/>
      <c r="F7" s="185"/>
      <c r="G7" s="1"/>
      <c r="H7" s="185"/>
      <c r="I7" s="185"/>
      <c r="J7" s="185"/>
      <c r="K7" s="179">
        <f t="shared" si="1"/>
        <v>0</v>
      </c>
      <c r="L7" s="185"/>
      <c r="M7" s="185"/>
      <c r="O7" s="218" t="s">
        <v>30</v>
      </c>
      <c r="P7" s="212"/>
      <c r="Q7" s="212"/>
      <c r="R7" s="182">
        <f t="shared" si="2"/>
        <v>0</v>
      </c>
    </row>
    <row r="8" spans="1:18" x14ac:dyDescent="0.25">
      <c r="A8" s="71" t="s">
        <v>89</v>
      </c>
      <c r="B8" s="209"/>
      <c r="C8" s="210"/>
      <c r="D8" s="179">
        <f t="shared" si="0"/>
        <v>0</v>
      </c>
      <c r="E8" s="185"/>
      <c r="F8" s="185"/>
      <c r="G8" s="1"/>
      <c r="H8" s="185"/>
      <c r="I8" s="185"/>
      <c r="J8" s="185"/>
      <c r="K8" s="179">
        <f t="shared" si="1"/>
        <v>0</v>
      </c>
      <c r="L8" s="185"/>
      <c r="M8" s="185"/>
      <c r="O8" s="218" t="s">
        <v>33</v>
      </c>
      <c r="P8" s="212"/>
      <c r="Q8" s="212"/>
      <c r="R8" s="182">
        <f t="shared" si="2"/>
        <v>0</v>
      </c>
    </row>
    <row r="9" spans="1:18" x14ac:dyDescent="0.25">
      <c r="A9" s="71" t="s">
        <v>78</v>
      </c>
      <c r="B9" s="209"/>
      <c r="C9" s="210"/>
      <c r="D9" s="179">
        <f t="shared" si="0"/>
        <v>0</v>
      </c>
      <c r="E9" s="185"/>
      <c r="F9" s="185"/>
      <c r="G9" s="1"/>
      <c r="H9" s="185"/>
      <c r="I9" s="185"/>
      <c r="J9" s="185"/>
      <c r="K9" s="179">
        <f t="shared" si="1"/>
        <v>0</v>
      </c>
      <c r="L9" s="185"/>
      <c r="M9" s="185"/>
      <c r="O9" s="218" t="s">
        <v>35</v>
      </c>
      <c r="P9" s="212"/>
      <c r="Q9" s="212"/>
      <c r="R9" s="182">
        <f t="shared" si="2"/>
        <v>0</v>
      </c>
    </row>
    <row r="10" spans="1:18" x14ac:dyDescent="0.25">
      <c r="A10" s="71" t="s">
        <v>79</v>
      </c>
      <c r="B10" s="209"/>
      <c r="C10" s="210"/>
      <c r="D10" s="179">
        <f t="shared" si="0"/>
        <v>0</v>
      </c>
      <c r="E10" s="185"/>
      <c r="F10" s="185"/>
      <c r="G10" s="1"/>
      <c r="H10" s="185"/>
      <c r="I10" s="185"/>
      <c r="J10" s="185"/>
      <c r="K10" s="179">
        <f t="shared" si="1"/>
        <v>0</v>
      </c>
      <c r="L10" s="185"/>
      <c r="M10" s="185"/>
      <c r="O10" s="218" t="s">
        <v>40</v>
      </c>
      <c r="P10" s="212"/>
      <c r="Q10" s="212"/>
      <c r="R10" s="182">
        <f t="shared" si="2"/>
        <v>0</v>
      </c>
    </row>
    <row r="11" spans="1:18" ht="15.75" thickBot="1" x14ac:dyDescent="0.3">
      <c r="A11" s="71" t="s">
        <v>90</v>
      </c>
      <c r="B11" s="209"/>
      <c r="C11" s="210"/>
      <c r="D11" s="179">
        <f t="shared" si="0"/>
        <v>0</v>
      </c>
      <c r="E11" s="185"/>
      <c r="F11" s="185"/>
      <c r="G11" s="1"/>
      <c r="H11" s="185"/>
      <c r="I11" s="185"/>
      <c r="J11" s="185"/>
      <c r="K11" s="179">
        <f t="shared" si="1"/>
        <v>0</v>
      </c>
      <c r="L11" s="185"/>
      <c r="M11" s="185"/>
      <c r="O11" s="218" t="s">
        <v>44</v>
      </c>
      <c r="P11" s="233"/>
      <c r="Q11" s="233"/>
      <c r="R11" s="204">
        <f t="shared" si="2"/>
        <v>0</v>
      </c>
    </row>
    <row r="12" spans="1:18" ht="15.75" thickBot="1" x14ac:dyDescent="0.3">
      <c r="A12" s="71" t="s">
        <v>80</v>
      </c>
      <c r="B12" s="209"/>
      <c r="C12" s="210"/>
      <c r="D12" s="179">
        <f t="shared" si="0"/>
        <v>0</v>
      </c>
      <c r="E12" s="185"/>
      <c r="F12" s="185"/>
      <c r="G12" s="1"/>
      <c r="H12" s="185"/>
      <c r="I12" s="185"/>
      <c r="J12" s="185"/>
      <c r="K12" s="179">
        <f t="shared" si="1"/>
        <v>0</v>
      </c>
      <c r="L12" s="185"/>
      <c r="M12" s="185"/>
      <c r="O12" s="224" t="s">
        <v>47</v>
      </c>
      <c r="P12" s="208">
        <f>SUM(P5:P11)</f>
        <v>0</v>
      </c>
      <c r="Q12" s="205">
        <f>SUM(Q5:Q11)</f>
        <v>0</v>
      </c>
      <c r="R12" s="205">
        <f>SUM(R5:R11)</f>
        <v>0</v>
      </c>
    </row>
    <row r="13" spans="1:18" x14ac:dyDescent="0.25">
      <c r="A13" s="71" t="s">
        <v>81</v>
      </c>
      <c r="B13" s="209"/>
      <c r="C13" s="210"/>
      <c r="D13" s="179">
        <f t="shared" si="0"/>
        <v>0</v>
      </c>
      <c r="E13" s="185"/>
      <c r="F13" s="185"/>
      <c r="G13" s="1"/>
      <c r="H13" s="185"/>
      <c r="I13" s="185"/>
      <c r="J13" s="185"/>
      <c r="K13" s="179">
        <f t="shared" si="1"/>
        <v>0</v>
      </c>
      <c r="L13" s="185"/>
      <c r="M13" s="185"/>
      <c r="O13" t="s">
        <v>322</v>
      </c>
      <c r="R13" s="180" t="str">
        <f>IF(R12=P19+P20,"OK","POZOR! Součet neodpovídá počtu osob aktivity!")</f>
        <v>OK</v>
      </c>
    </row>
    <row r="14" spans="1:18" x14ac:dyDescent="0.25">
      <c r="A14" s="71" t="s">
        <v>93</v>
      </c>
      <c r="B14" s="209"/>
      <c r="C14" s="210"/>
      <c r="D14" s="179">
        <f t="shared" si="0"/>
        <v>0</v>
      </c>
      <c r="E14" s="185"/>
      <c r="F14" s="185"/>
      <c r="G14" s="1"/>
      <c r="H14" s="185"/>
      <c r="I14" s="185"/>
      <c r="J14" s="185"/>
      <c r="K14" s="179">
        <f t="shared" si="1"/>
        <v>0</v>
      </c>
      <c r="L14" s="185"/>
      <c r="M14" s="185"/>
    </row>
    <row r="15" spans="1:18" ht="15.75" thickBot="1" x14ac:dyDescent="0.3">
      <c r="A15" s="71" t="s">
        <v>94</v>
      </c>
      <c r="B15" s="209"/>
      <c r="C15" s="210"/>
      <c r="D15" s="179">
        <f t="shared" si="0"/>
        <v>0</v>
      </c>
      <c r="E15" s="185"/>
      <c r="F15" s="185"/>
      <c r="G15" s="1"/>
      <c r="H15" s="185"/>
      <c r="I15" s="185"/>
      <c r="J15" s="185"/>
      <c r="K15" s="179">
        <f t="shared" si="1"/>
        <v>0</v>
      </c>
      <c r="L15" s="185"/>
      <c r="M15" s="185"/>
    </row>
    <row r="16" spans="1:18" ht="19.5" thickBot="1" x14ac:dyDescent="0.3">
      <c r="A16" s="71" t="s">
        <v>82</v>
      </c>
      <c r="B16" s="209"/>
      <c r="C16" s="210"/>
      <c r="D16" s="179">
        <f t="shared" si="0"/>
        <v>0</v>
      </c>
      <c r="E16" s="185"/>
      <c r="F16" s="185"/>
      <c r="G16" s="1"/>
      <c r="H16" s="185"/>
      <c r="I16" s="185"/>
      <c r="J16" s="185"/>
      <c r="K16" s="179">
        <f t="shared" si="1"/>
        <v>0</v>
      </c>
      <c r="L16" s="185"/>
      <c r="M16" s="185"/>
      <c r="O16" s="236" t="s">
        <v>323</v>
      </c>
      <c r="P16" s="237"/>
    </row>
    <row r="17" spans="1:16" ht="15" customHeight="1" x14ac:dyDescent="0.25">
      <c r="A17" s="71" t="s">
        <v>96</v>
      </c>
      <c r="B17" s="209"/>
      <c r="C17" s="210"/>
      <c r="D17" s="179">
        <f t="shared" si="0"/>
        <v>0</v>
      </c>
      <c r="E17" s="185"/>
      <c r="F17" s="185"/>
      <c r="G17" s="1"/>
      <c r="H17" s="185"/>
      <c r="I17" s="185"/>
      <c r="J17" s="185"/>
      <c r="K17" s="179">
        <f t="shared" si="1"/>
        <v>0</v>
      </c>
      <c r="L17" s="185"/>
      <c r="M17" s="185"/>
      <c r="O17" s="221" t="s">
        <v>324</v>
      </c>
      <c r="P17" s="181">
        <f>B19+B32+B45</f>
        <v>0</v>
      </c>
    </row>
    <row r="18" spans="1:16" ht="15" customHeight="1" x14ac:dyDescent="0.25">
      <c r="A18" s="71" t="s">
        <v>83</v>
      </c>
      <c r="B18" s="209"/>
      <c r="C18" s="210"/>
      <c r="D18" s="179">
        <f t="shared" si="0"/>
        <v>0</v>
      </c>
      <c r="E18" s="185"/>
      <c r="F18" s="185"/>
      <c r="G18" s="1"/>
      <c r="H18" s="185"/>
      <c r="I18" s="185"/>
      <c r="J18" s="185"/>
      <c r="K18" s="179">
        <f t="shared" si="1"/>
        <v>0</v>
      </c>
      <c r="L18" s="185"/>
      <c r="M18" s="185"/>
      <c r="O18" s="218" t="s">
        <v>325</v>
      </c>
      <c r="P18" s="185"/>
    </row>
    <row r="19" spans="1:16" ht="30" customHeight="1" x14ac:dyDescent="0.25">
      <c r="A19" s="183" t="s">
        <v>84</v>
      </c>
      <c r="B19" s="184">
        <f>SUM(B5:B18)</f>
        <v>0</v>
      </c>
      <c r="C19" s="185"/>
      <c r="D19" s="186">
        <f>SUM(D5:D18)</f>
        <v>0</v>
      </c>
      <c r="E19" s="187">
        <f>SUM(E5:E18)</f>
        <v>0</v>
      </c>
      <c r="F19" s="186">
        <f>SUM(F5:F18)</f>
        <v>0</v>
      </c>
      <c r="G19" s="79"/>
      <c r="H19" s="183" t="s">
        <v>84</v>
      </c>
      <c r="I19" s="184">
        <f>SUM(I5:I18)</f>
        <v>0</v>
      </c>
      <c r="J19" s="185"/>
      <c r="K19" s="179">
        <f>SUM(K5:K18)</f>
        <v>0</v>
      </c>
      <c r="L19" s="187">
        <f>SUM(L5:L18)</f>
        <v>0</v>
      </c>
      <c r="M19" s="186">
        <f>SUM(M5:M18)</f>
        <v>0</v>
      </c>
      <c r="O19" s="222" t="s">
        <v>326</v>
      </c>
      <c r="P19" s="182">
        <f>P17+P18</f>
        <v>0</v>
      </c>
    </row>
    <row r="20" spans="1:16" ht="30" customHeight="1" thickBot="1" x14ac:dyDescent="0.3">
      <c r="A20" s="188" t="s">
        <v>85</v>
      </c>
      <c r="B20" s="189"/>
      <c r="C20" s="189"/>
      <c r="D20" s="190">
        <f>IF(D19=0,0,D19/B19)</f>
        <v>0</v>
      </c>
      <c r="E20" s="190"/>
      <c r="F20" s="190">
        <f>IF(F19=0,0,F19/E19)</f>
        <v>0</v>
      </c>
      <c r="G20" s="83"/>
      <c r="H20" s="188" t="s">
        <v>85</v>
      </c>
      <c r="I20" s="189"/>
      <c r="J20" s="189"/>
      <c r="K20" s="190">
        <f t="shared" ref="K20" si="3">IF(K19=0,0,K19/I19)</f>
        <v>0</v>
      </c>
      <c r="L20" s="190"/>
      <c r="M20" s="190">
        <f>IF(M19=0,0,M19/L19)</f>
        <v>0</v>
      </c>
      <c r="O20" s="223" t="s">
        <v>327</v>
      </c>
      <c r="P20" s="185"/>
    </row>
    <row r="21" spans="1:16" x14ac:dyDescent="0.25">
      <c r="A21" s="2"/>
      <c r="D21" s="84"/>
      <c r="H21" s="2"/>
      <c r="K21" s="84"/>
    </row>
    <row r="22" spans="1:16" ht="45" x14ac:dyDescent="0.25">
      <c r="A22" s="85" t="s">
        <v>86</v>
      </c>
      <c r="B22" s="86" t="s">
        <v>72</v>
      </c>
      <c r="C22" s="86" t="s">
        <v>73</v>
      </c>
      <c r="D22" s="87" t="s">
        <v>74</v>
      </c>
      <c r="E22" s="86" t="s">
        <v>143</v>
      </c>
      <c r="F22" s="87" t="s">
        <v>144</v>
      </c>
      <c r="G22" s="66"/>
      <c r="H22" s="85" t="s">
        <v>86</v>
      </c>
      <c r="I22" s="86" t="s">
        <v>72</v>
      </c>
      <c r="J22" s="86" t="s">
        <v>73</v>
      </c>
      <c r="K22" s="87" t="s">
        <v>74</v>
      </c>
      <c r="L22" s="86" t="s">
        <v>143</v>
      </c>
      <c r="M22" s="87" t="s">
        <v>144</v>
      </c>
    </row>
    <row r="23" spans="1:16" ht="15" customHeight="1" x14ac:dyDescent="0.25">
      <c r="A23" s="71" t="s">
        <v>102</v>
      </c>
      <c r="B23" s="214"/>
      <c r="C23" s="215"/>
      <c r="D23" s="206">
        <f t="shared" ref="D23:D31" si="4">B23*C23</f>
        <v>0</v>
      </c>
      <c r="E23" s="185"/>
      <c r="F23" s="185"/>
      <c r="G23" s="1"/>
      <c r="H23" s="185"/>
      <c r="I23" s="185"/>
      <c r="J23" s="185"/>
      <c r="K23" s="206">
        <f>I23*J23</f>
        <v>0</v>
      </c>
      <c r="L23" s="185"/>
      <c r="M23" s="185"/>
    </row>
    <row r="24" spans="1:16" x14ac:dyDescent="0.25">
      <c r="A24" s="71" t="s">
        <v>91</v>
      </c>
      <c r="B24" s="214"/>
      <c r="C24" s="215"/>
      <c r="D24" s="206">
        <f t="shared" si="4"/>
        <v>0</v>
      </c>
      <c r="E24" s="185"/>
      <c r="F24" s="185"/>
      <c r="G24" s="1"/>
      <c r="H24" s="185"/>
      <c r="I24" s="185"/>
      <c r="J24" s="185"/>
      <c r="K24" s="206">
        <f t="shared" ref="K24:K31" si="5">I24*J24</f>
        <v>0</v>
      </c>
      <c r="L24" s="185"/>
      <c r="M24" s="185"/>
    </row>
    <row r="25" spans="1:16" x14ac:dyDescent="0.25">
      <c r="A25" s="71" t="s">
        <v>105</v>
      </c>
      <c r="B25" s="214"/>
      <c r="C25" s="215"/>
      <c r="D25" s="206">
        <f t="shared" si="4"/>
        <v>0</v>
      </c>
      <c r="E25" s="185"/>
      <c r="F25" s="185"/>
      <c r="G25" s="1"/>
      <c r="H25" s="185"/>
      <c r="I25" s="185"/>
      <c r="J25" s="185"/>
      <c r="K25" s="206">
        <f t="shared" si="5"/>
        <v>0</v>
      </c>
      <c r="L25" s="185"/>
      <c r="M25" s="185"/>
    </row>
    <row r="26" spans="1:16" x14ac:dyDescent="0.25">
      <c r="A26" s="71" t="s">
        <v>92</v>
      </c>
      <c r="B26" s="214"/>
      <c r="C26" s="215"/>
      <c r="D26" s="206">
        <f t="shared" si="4"/>
        <v>0</v>
      </c>
      <c r="E26" s="185"/>
      <c r="F26" s="185"/>
      <c r="G26" s="1"/>
      <c r="H26" s="185"/>
      <c r="I26" s="185"/>
      <c r="J26" s="185"/>
      <c r="K26" s="206">
        <f t="shared" si="5"/>
        <v>0</v>
      </c>
      <c r="L26" s="185"/>
      <c r="M26" s="185"/>
    </row>
    <row r="27" spans="1:16" x14ac:dyDescent="0.25">
      <c r="A27" s="71" t="s">
        <v>95</v>
      </c>
      <c r="B27" s="214"/>
      <c r="C27" s="215"/>
      <c r="D27" s="206">
        <f t="shared" si="4"/>
        <v>0</v>
      </c>
      <c r="E27" s="185"/>
      <c r="F27" s="185"/>
      <c r="G27" s="1"/>
      <c r="H27" s="185"/>
      <c r="I27" s="185"/>
      <c r="J27" s="185"/>
      <c r="K27" s="206">
        <f t="shared" si="5"/>
        <v>0</v>
      </c>
      <c r="L27" s="185"/>
      <c r="M27" s="185"/>
    </row>
    <row r="28" spans="1:16" x14ac:dyDescent="0.25">
      <c r="A28" s="71" t="s">
        <v>97</v>
      </c>
      <c r="B28" s="214"/>
      <c r="C28" s="215"/>
      <c r="D28" s="206">
        <f t="shared" si="4"/>
        <v>0</v>
      </c>
      <c r="E28" s="185"/>
      <c r="F28" s="185"/>
      <c r="G28" s="1"/>
      <c r="H28" s="185"/>
      <c r="I28" s="185"/>
      <c r="J28" s="185"/>
      <c r="K28" s="206">
        <f t="shared" si="5"/>
        <v>0</v>
      </c>
      <c r="L28" s="185"/>
      <c r="M28" s="185"/>
    </row>
    <row r="29" spans="1:16" x14ac:dyDescent="0.25">
      <c r="A29" s="71" t="s">
        <v>110</v>
      </c>
      <c r="B29" s="214"/>
      <c r="C29" s="215"/>
      <c r="D29" s="206">
        <f t="shared" si="4"/>
        <v>0</v>
      </c>
      <c r="E29" s="185"/>
      <c r="F29" s="185"/>
      <c r="G29" s="1"/>
      <c r="H29" s="185"/>
      <c r="I29" s="185"/>
      <c r="J29" s="185"/>
      <c r="K29" s="206">
        <f t="shared" si="5"/>
        <v>0</v>
      </c>
      <c r="L29" s="185"/>
      <c r="M29" s="185"/>
    </row>
    <row r="30" spans="1:16" x14ac:dyDescent="0.25">
      <c r="A30" s="71" t="s">
        <v>111</v>
      </c>
      <c r="B30" s="214"/>
      <c r="C30" s="215"/>
      <c r="D30" s="206">
        <f t="shared" si="4"/>
        <v>0</v>
      </c>
      <c r="E30" s="185"/>
      <c r="F30" s="185"/>
      <c r="G30" s="1"/>
      <c r="H30" s="185"/>
      <c r="I30" s="185"/>
      <c r="J30" s="185"/>
      <c r="K30" s="206">
        <f t="shared" si="5"/>
        <v>0</v>
      </c>
      <c r="L30" s="185"/>
      <c r="M30" s="185"/>
    </row>
    <row r="31" spans="1:16" x14ac:dyDescent="0.25">
      <c r="A31" s="71" t="s">
        <v>98</v>
      </c>
      <c r="B31" s="214"/>
      <c r="C31" s="215"/>
      <c r="D31" s="206">
        <f t="shared" si="4"/>
        <v>0</v>
      </c>
      <c r="E31" s="185"/>
      <c r="F31" s="185"/>
      <c r="G31" s="1"/>
      <c r="H31" s="185"/>
      <c r="I31" s="185"/>
      <c r="J31" s="185"/>
      <c r="K31" s="206">
        <f t="shared" si="5"/>
        <v>0</v>
      </c>
      <c r="L31" s="185"/>
      <c r="M31" s="185"/>
    </row>
    <row r="32" spans="1:16" ht="30" customHeight="1" x14ac:dyDescent="0.25">
      <c r="A32" s="191" t="s">
        <v>84</v>
      </c>
      <c r="B32" s="192">
        <f>SUM(B23:B31)</f>
        <v>0</v>
      </c>
      <c r="C32" s="193"/>
      <c r="D32" s="194">
        <f>SUM(D23:D31)</f>
        <v>0</v>
      </c>
      <c r="E32" s="194">
        <f>SUM(E23:E31)</f>
        <v>0</v>
      </c>
      <c r="F32" s="194">
        <f>SUM(F23:F31)</f>
        <v>0</v>
      </c>
      <c r="G32" s="79"/>
      <c r="H32" s="191" t="s">
        <v>84</v>
      </c>
      <c r="I32" s="192">
        <f>SUM(I23:I31)</f>
        <v>0</v>
      </c>
      <c r="J32" s="193"/>
      <c r="K32" s="194">
        <f>SUM(K23:K31)</f>
        <v>0</v>
      </c>
      <c r="L32" s="194">
        <f>SUM(L23:L31)</f>
        <v>0</v>
      </c>
      <c r="M32" s="194">
        <f>SUM(M23:M31)</f>
        <v>0</v>
      </c>
    </row>
    <row r="33" spans="1:13" ht="30" customHeight="1" x14ac:dyDescent="0.25">
      <c r="A33" s="191" t="s">
        <v>85</v>
      </c>
      <c r="B33" s="189"/>
      <c r="C33" s="189"/>
      <c r="D33" s="195">
        <f>IF(D32=0,0,D32/B32)</f>
        <v>0</v>
      </c>
      <c r="E33" s="195"/>
      <c r="F33" s="195">
        <f>IF(F32=0,0,F32/E32)</f>
        <v>0</v>
      </c>
      <c r="G33" s="88"/>
      <c r="H33" s="191" t="s">
        <v>85</v>
      </c>
      <c r="I33" s="189"/>
      <c r="J33" s="189"/>
      <c r="K33" s="195">
        <f t="shared" ref="K33" si="6">IF(K32=0,0,K32/I32)</f>
        <v>0</v>
      </c>
      <c r="L33" s="195"/>
      <c r="M33" s="195">
        <f>IF(M32=0,0,M32/L32)</f>
        <v>0</v>
      </c>
    </row>
    <row r="34" spans="1:13" x14ac:dyDescent="0.25">
      <c r="A34" s="75"/>
      <c r="B34" s="89"/>
      <c r="C34" s="90"/>
      <c r="D34" s="84"/>
      <c r="H34" s="75"/>
      <c r="I34" s="89"/>
      <c r="J34" s="90"/>
      <c r="K34" s="84"/>
    </row>
    <row r="35" spans="1:13" ht="45" x14ac:dyDescent="0.25">
      <c r="A35" s="91" t="s">
        <v>99</v>
      </c>
      <c r="B35" s="92" t="s">
        <v>72</v>
      </c>
      <c r="C35" s="92" t="s">
        <v>73</v>
      </c>
      <c r="D35" s="93" t="s">
        <v>74</v>
      </c>
      <c r="E35" s="92" t="s">
        <v>143</v>
      </c>
      <c r="F35" s="93" t="s">
        <v>144</v>
      </c>
      <c r="G35" s="66"/>
      <c r="H35" s="91" t="s">
        <v>99</v>
      </c>
      <c r="I35" s="92" t="s">
        <v>72</v>
      </c>
      <c r="J35" s="92" t="s">
        <v>73</v>
      </c>
      <c r="K35" s="93" t="s">
        <v>74</v>
      </c>
      <c r="L35" s="92" t="s">
        <v>143</v>
      </c>
      <c r="M35" s="93" t="s">
        <v>144</v>
      </c>
    </row>
    <row r="36" spans="1:13" x14ac:dyDescent="0.25">
      <c r="A36" s="71" t="s">
        <v>100</v>
      </c>
      <c r="B36" s="214"/>
      <c r="C36" s="215"/>
      <c r="D36" s="207">
        <f t="shared" ref="D36:D44" si="7">B36*C36</f>
        <v>0</v>
      </c>
      <c r="E36" s="185"/>
      <c r="F36" s="185"/>
      <c r="G36" s="1"/>
      <c r="H36" s="185"/>
      <c r="I36" s="185"/>
      <c r="J36" s="185"/>
      <c r="K36" s="207">
        <f>I36*J36</f>
        <v>0</v>
      </c>
      <c r="L36" s="185"/>
      <c r="M36" s="185"/>
    </row>
    <row r="37" spans="1:13" x14ac:dyDescent="0.25">
      <c r="A37" s="71" t="s">
        <v>103</v>
      </c>
      <c r="B37" s="214"/>
      <c r="C37" s="215"/>
      <c r="D37" s="207">
        <f t="shared" si="7"/>
        <v>0</v>
      </c>
      <c r="E37" s="185"/>
      <c r="F37" s="185"/>
      <c r="G37" s="1"/>
      <c r="H37" s="185"/>
      <c r="I37" s="185"/>
      <c r="J37" s="185"/>
      <c r="K37" s="207">
        <f t="shared" ref="K37:K44" si="8">I37*J37</f>
        <v>0</v>
      </c>
      <c r="L37" s="185"/>
      <c r="M37" s="185"/>
    </row>
    <row r="38" spans="1:13" x14ac:dyDescent="0.25">
      <c r="A38" s="71" t="s">
        <v>104</v>
      </c>
      <c r="B38" s="214"/>
      <c r="C38" s="215"/>
      <c r="D38" s="207">
        <f t="shared" si="7"/>
        <v>0</v>
      </c>
      <c r="E38" s="185"/>
      <c r="F38" s="185"/>
      <c r="G38" s="1"/>
      <c r="H38" s="185"/>
      <c r="I38" s="185"/>
      <c r="J38" s="185"/>
      <c r="K38" s="207">
        <f t="shared" si="8"/>
        <v>0</v>
      </c>
      <c r="L38" s="185"/>
      <c r="M38" s="185"/>
    </row>
    <row r="39" spans="1:13" x14ac:dyDescent="0.25">
      <c r="A39" s="71" t="s">
        <v>106</v>
      </c>
      <c r="B39" s="214"/>
      <c r="C39" s="215"/>
      <c r="D39" s="207">
        <f t="shared" si="7"/>
        <v>0</v>
      </c>
      <c r="E39" s="185"/>
      <c r="F39" s="185"/>
      <c r="G39" s="1"/>
      <c r="H39" s="185"/>
      <c r="I39" s="185"/>
      <c r="J39" s="185"/>
      <c r="K39" s="207">
        <f t="shared" si="8"/>
        <v>0</v>
      </c>
      <c r="L39" s="185"/>
      <c r="M39" s="185"/>
    </row>
    <row r="40" spans="1:13" x14ac:dyDescent="0.25">
      <c r="A40" s="71" t="s">
        <v>108</v>
      </c>
      <c r="B40" s="214"/>
      <c r="C40" s="215"/>
      <c r="D40" s="207">
        <f t="shared" si="7"/>
        <v>0</v>
      </c>
      <c r="E40" s="185"/>
      <c r="F40" s="185"/>
      <c r="G40" s="1"/>
      <c r="H40" s="185"/>
      <c r="I40" s="185"/>
      <c r="J40" s="185"/>
      <c r="K40" s="207">
        <f t="shared" si="8"/>
        <v>0</v>
      </c>
      <c r="L40" s="185"/>
      <c r="M40" s="185"/>
    </row>
    <row r="41" spans="1:13" x14ac:dyDescent="0.25">
      <c r="A41" s="71" t="s">
        <v>350</v>
      </c>
      <c r="B41" s="214"/>
      <c r="C41" s="215"/>
      <c r="D41" s="207">
        <f t="shared" si="7"/>
        <v>0</v>
      </c>
      <c r="E41" s="185"/>
      <c r="F41" s="185"/>
      <c r="G41" s="1"/>
      <c r="H41" s="185"/>
      <c r="I41" s="185"/>
      <c r="J41" s="185"/>
      <c r="K41" s="207">
        <f t="shared" si="8"/>
        <v>0</v>
      </c>
      <c r="L41" s="185"/>
      <c r="M41" s="185"/>
    </row>
    <row r="42" spans="1:13" x14ac:dyDescent="0.25">
      <c r="A42" s="71" t="s">
        <v>112</v>
      </c>
      <c r="B42" s="214"/>
      <c r="C42" s="215"/>
      <c r="D42" s="207">
        <f t="shared" si="7"/>
        <v>0</v>
      </c>
      <c r="E42" s="185"/>
      <c r="F42" s="185"/>
      <c r="G42" s="1"/>
      <c r="H42" s="185"/>
      <c r="I42" s="185"/>
      <c r="J42" s="185"/>
      <c r="K42" s="207">
        <f t="shared" si="8"/>
        <v>0</v>
      </c>
      <c r="L42" s="185"/>
      <c r="M42" s="185"/>
    </row>
    <row r="43" spans="1:13" x14ac:dyDescent="0.25">
      <c r="A43" s="71" t="s">
        <v>107</v>
      </c>
      <c r="B43" s="214"/>
      <c r="C43" s="215"/>
      <c r="D43" s="207">
        <f t="shared" si="7"/>
        <v>0</v>
      </c>
      <c r="E43" s="185"/>
      <c r="F43" s="185"/>
      <c r="G43" s="1"/>
      <c r="H43" s="185"/>
      <c r="I43" s="185"/>
      <c r="J43" s="185"/>
      <c r="K43" s="207">
        <f t="shared" si="8"/>
        <v>0</v>
      </c>
      <c r="L43" s="185"/>
      <c r="M43" s="185"/>
    </row>
    <row r="44" spans="1:13" x14ac:dyDescent="0.25">
      <c r="A44" s="71" t="s">
        <v>113</v>
      </c>
      <c r="B44" s="214"/>
      <c r="C44" s="215"/>
      <c r="D44" s="207">
        <f t="shared" si="7"/>
        <v>0</v>
      </c>
      <c r="E44" s="185"/>
      <c r="F44" s="185"/>
      <c r="G44" s="1"/>
      <c r="H44" s="185"/>
      <c r="I44" s="185"/>
      <c r="J44" s="185"/>
      <c r="K44" s="207">
        <f t="shared" si="8"/>
        <v>0</v>
      </c>
      <c r="L44" s="185"/>
      <c r="M44" s="185"/>
    </row>
    <row r="45" spans="1:13" ht="30" customHeight="1" x14ac:dyDescent="0.25">
      <c r="A45" s="196" t="s">
        <v>84</v>
      </c>
      <c r="B45" s="197">
        <f>SUM(B36:B44)</f>
        <v>0</v>
      </c>
      <c r="C45" s="193"/>
      <c r="D45" s="198">
        <f>SUM(D36:D44)</f>
        <v>0</v>
      </c>
      <c r="E45" s="199">
        <f>SUM(E36:E44)</f>
        <v>0</v>
      </c>
      <c r="F45" s="199">
        <f>SUM(F36:F44)</f>
        <v>0</v>
      </c>
      <c r="G45" s="200"/>
      <c r="H45" s="196" t="s">
        <v>84</v>
      </c>
      <c r="I45" s="197">
        <f>SUM(I36:I44)</f>
        <v>0</v>
      </c>
      <c r="J45" s="193"/>
      <c r="K45" s="198">
        <f>SUM(K36:K44)</f>
        <v>0</v>
      </c>
      <c r="L45" s="199">
        <f>SUM(L36:L44)</f>
        <v>0</v>
      </c>
      <c r="M45" s="199">
        <f>SUM(M36:M44)</f>
        <v>0</v>
      </c>
    </row>
    <row r="46" spans="1:13" ht="30" customHeight="1" thickBot="1" x14ac:dyDescent="0.3">
      <c r="A46" s="196" t="s">
        <v>85</v>
      </c>
      <c r="B46" s="201"/>
      <c r="C46" s="201"/>
      <c r="D46" s="202">
        <f>IF(D45=0,0,D45/B45)</f>
        <v>0</v>
      </c>
      <c r="E46" s="202"/>
      <c r="F46" s="202">
        <f>IF(F45=0,0,F45/E45)</f>
        <v>0</v>
      </c>
      <c r="G46" s="203"/>
      <c r="H46" s="196" t="s">
        <v>85</v>
      </c>
      <c r="I46" s="201"/>
      <c r="J46" s="201"/>
      <c r="K46" s="202">
        <f t="shared" ref="K46" si="9">IF(K45=0,0,K45/I45)</f>
        <v>0</v>
      </c>
      <c r="L46" s="202"/>
      <c r="M46" s="202">
        <f>IF(M45=0,0,M45/L45)</f>
        <v>0</v>
      </c>
    </row>
  </sheetData>
  <sheetProtection algorithmName="SHA-512" hashValue="zW0MnGBQog8rtNa1rBzvdlQzOZebKNlx/KFNSUxrF0b4CDiVIoM4/RPoCNFMXnOt4H1NzU95/GnhXosbbDWd9A==" saltValue="ySwSvzwrYYEuzg168DsO3g==" spinCount="100000" sheet="1" objects="1" scenarios="1"/>
  <mergeCells count="5">
    <mergeCell ref="A1:R1"/>
    <mergeCell ref="A2:F3"/>
    <mergeCell ref="H2:M3"/>
    <mergeCell ref="O2:R3"/>
    <mergeCell ref="O16:P16"/>
  </mergeCells>
  <conditionalFormatting sqref="A32">
    <cfRule type="duplicateValues" dxfId="26" priority="3"/>
  </conditionalFormatting>
  <conditionalFormatting sqref="A39">
    <cfRule type="duplicateValues" dxfId="25" priority="2"/>
  </conditionalFormatting>
  <conditionalFormatting sqref="A40:A44 A23:A31 A36:A38 A5:A19">
    <cfRule type="duplicateValues" dxfId="24" priority="5"/>
  </conditionalFormatting>
  <conditionalFormatting sqref="A45">
    <cfRule type="duplicateValues" dxfId="23" priority="4"/>
  </conditionalFormatting>
  <conditionalFormatting sqref="H32">
    <cfRule type="duplicateValues" dxfId="22" priority="1"/>
  </conditionalFormatting>
  <dataValidations count="1">
    <dataValidation type="whole" errorStyle="warning" operator="equal" allowBlank="1" showInputMessage="1" showErrorMessage="1" errorTitle="Celkový počet" error="Celkový počet účastníků neodpovídá zadaným účastníkům." sqref="P12:Q12" xr:uid="{9904E791-3283-4BE3-9723-5C4BA1D6FFD1}">
      <formula1>B19+E19+I19+L19+B32+E32+I32+L32+B45+E45+I45+L45</formula1>
    </dataValidation>
  </dataValidation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2BC8F-8A73-4E90-A0AA-13D504687791}">
  <sheetPr>
    <tabColor theme="7" tint="0.39997558519241921"/>
  </sheetPr>
  <dimension ref="A1:R46"/>
  <sheetViews>
    <sheetView topLeftCell="A28" zoomScaleNormal="100" workbookViewId="0">
      <selection activeCell="A42" sqref="A42"/>
    </sheetView>
  </sheetViews>
  <sheetFormatPr defaultRowHeight="15" x14ac:dyDescent="0.25"/>
  <cols>
    <col min="1" max="1" width="18.85546875" customWidth="1"/>
    <col min="2" max="2" width="10" customWidth="1"/>
    <col min="3" max="3" width="16.85546875" customWidth="1"/>
    <col min="4" max="6" width="10.140625" customWidth="1"/>
    <col min="7" max="7" width="3.42578125" customWidth="1"/>
    <col min="8" max="8" width="18.85546875" customWidth="1"/>
    <col min="9" max="9" width="10" customWidth="1"/>
    <col min="10" max="10" width="16.85546875" customWidth="1"/>
    <col min="11" max="13" width="10.140625" customWidth="1"/>
    <col min="14" max="14" width="7" customWidth="1"/>
    <col min="15" max="15" width="26.28515625" bestFit="1" customWidth="1"/>
    <col min="16" max="16" width="19.42578125" bestFit="1" customWidth="1"/>
    <col min="17" max="17" width="18.140625" customWidth="1"/>
    <col min="18" max="18" width="14" customWidth="1"/>
  </cols>
  <sheetData>
    <row r="1" spans="1:18" ht="19.5" thickBot="1" x14ac:dyDescent="0.35">
      <c r="A1" s="250" t="s">
        <v>340</v>
      </c>
      <c r="B1" s="250"/>
      <c r="C1" s="250"/>
      <c r="D1" s="250"/>
      <c r="E1" s="250"/>
      <c r="F1" s="250"/>
      <c r="G1" s="250"/>
      <c r="H1" s="250"/>
      <c r="I1" s="250"/>
      <c r="J1" s="250"/>
      <c r="K1" s="250"/>
      <c r="L1" s="250"/>
      <c r="M1" s="250"/>
      <c r="N1" s="250"/>
      <c r="O1" s="250"/>
      <c r="P1" s="250"/>
      <c r="Q1" s="250"/>
      <c r="R1" s="250"/>
    </row>
    <row r="2" spans="1:18" ht="15" customHeight="1" x14ac:dyDescent="0.25">
      <c r="A2" s="238" t="s">
        <v>68</v>
      </c>
      <c r="B2" s="239"/>
      <c r="C2" s="239"/>
      <c r="D2" s="239"/>
      <c r="E2" s="239"/>
      <c r="F2" s="240"/>
      <c r="H2" s="244" t="s">
        <v>317</v>
      </c>
      <c r="I2" s="239"/>
      <c r="J2" s="239"/>
      <c r="K2" s="239"/>
      <c r="L2" s="239"/>
      <c r="M2" s="240"/>
      <c r="O2" s="238" t="s">
        <v>318</v>
      </c>
      <c r="P2" s="239"/>
      <c r="Q2" s="239"/>
      <c r="R2" s="240"/>
    </row>
    <row r="3" spans="1:18" ht="39.75" customHeight="1" thickBot="1" x14ac:dyDescent="0.3">
      <c r="A3" s="241"/>
      <c r="B3" s="242"/>
      <c r="C3" s="242"/>
      <c r="D3" s="242"/>
      <c r="E3" s="242"/>
      <c r="F3" s="243"/>
      <c r="H3" s="241"/>
      <c r="I3" s="242"/>
      <c r="J3" s="242"/>
      <c r="K3" s="242"/>
      <c r="L3" s="242"/>
      <c r="M3" s="243"/>
      <c r="O3" s="241"/>
      <c r="P3" s="242"/>
      <c r="Q3" s="242"/>
      <c r="R3" s="243"/>
    </row>
    <row r="4" spans="1:18" ht="48" customHeight="1" x14ac:dyDescent="0.25">
      <c r="A4" s="62" t="s">
        <v>71</v>
      </c>
      <c r="B4" s="63" t="s">
        <v>72</v>
      </c>
      <c r="C4" s="64" t="s">
        <v>73</v>
      </c>
      <c r="D4" s="65" t="s">
        <v>142</v>
      </c>
      <c r="E4" s="176" t="s">
        <v>143</v>
      </c>
      <c r="F4" s="65" t="s">
        <v>144</v>
      </c>
      <c r="G4" s="66"/>
      <c r="H4" s="67" t="s">
        <v>71</v>
      </c>
      <c r="I4" s="68" t="s">
        <v>72</v>
      </c>
      <c r="J4" s="69" t="s">
        <v>73</v>
      </c>
      <c r="K4" s="70" t="s">
        <v>74</v>
      </c>
      <c r="L4" s="176" t="s">
        <v>143</v>
      </c>
      <c r="M4" s="65" t="s">
        <v>144</v>
      </c>
      <c r="O4" s="177" t="s">
        <v>319</v>
      </c>
      <c r="P4" s="178" t="s">
        <v>320</v>
      </c>
      <c r="Q4" s="178" t="s">
        <v>321</v>
      </c>
      <c r="R4" s="178" t="s">
        <v>84</v>
      </c>
    </row>
    <row r="5" spans="1:18" ht="19.5" customHeight="1" x14ac:dyDescent="0.25">
      <c r="A5" s="71" t="s">
        <v>87</v>
      </c>
      <c r="B5" s="209"/>
      <c r="C5" s="210"/>
      <c r="D5" s="179">
        <f t="shared" ref="D5:D18" si="0">B5*C5</f>
        <v>0</v>
      </c>
      <c r="E5" s="185"/>
      <c r="F5" s="185"/>
      <c r="G5" s="1"/>
      <c r="H5" s="234"/>
      <c r="I5" s="209"/>
      <c r="J5" s="210"/>
      <c r="K5" s="179">
        <f>I5*J5</f>
        <v>0</v>
      </c>
      <c r="L5" s="185"/>
      <c r="M5" s="185"/>
      <c r="O5" s="218" t="s">
        <v>24</v>
      </c>
      <c r="P5" s="212"/>
      <c r="Q5" s="212"/>
      <c r="R5" s="182">
        <f>P5+Q5</f>
        <v>0</v>
      </c>
    </row>
    <row r="6" spans="1:18" x14ac:dyDescent="0.25">
      <c r="A6" s="71" t="s">
        <v>75</v>
      </c>
      <c r="B6" s="209"/>
      <c r="C6" s="210"/>
      <c r="D6" s="179">
        <f t="shared" si="0"/>
        <v>0</v>
      </c>
      <c r="E6" s="185"/>
      <c r="F6" s="185"/>
      <c r="G6" s="1"/>
      <c r="H6" s="234"/>
      <c r="I6" s="209"/>
      <c r="J6" s="210"/>
      <c r="K6" s="179">
        <f t="shared" ref="K6:K18" si="1">I6*J6</f>
        <v>0</v>
      </c>
      <c r="L6" s="185"/>
      <c r="M6" s="185"/>
      <c r="O6" s="218" t="s">
        <v>27</v>
      </c>
      <c r="P6" s="212"/>
      <c r="Q6" s="212"/>
      <c r="R6" s="182">
        <f t="shared" ref="R6:R11" si="2">P6+Q6</f>
        <v>0</v>
      </c>
    </row>
    <row r="7" spans="1:18" x14ac:dyDescent="0.25">
      <c r="A7" s="71" t="s">
        <v>77</v>
      </c>
      <c r="B7" s="209"/>
      <c r="C7" s="210"/>
      <c r="D7" s="179">
        <f t="shared" si="0"/>
        <v>0</v>
      </c>
      <c r="E7" s="185"/>
      <c r="F7" s="185"/>
      <c r="G7" s="1"/>
      <c r="H7" s="234"/>
      <c r="I7" s="209"/>
      <c r="J7" s="210"/>
      <c r="K7" s="179">
        <f t="shared" si="1"/>
        <v>0</v>
      </c>
      <c r="L7" s="185"/>
      <c r="M7" s="185"/>
      <c r="O7" s="218" t="s">
        <v>30</v>
      </c>
      <c r="P7" s="212"/>
      <c r="Q7" s="212"/>
      <c r="R7" s="182">
        <f t="shared" si="2"/>
        <v>0</v>
      </c>
    </row>
    <row r="8" spans="1:18" x14ac:dyDescent="0.25">
      <c r="A8" s="71" t="s">
        <v>89</v>
      </c>
      <c r="B8" s="209"/>
      <c r="C8" s="210"/>
      <c r="D8" s="179">
        <f t="shared" si="0"/>
        <v>0</v>
      </c>
      <c r="E8" s="185"/>
      <c r="F8" s="185"/>
      <c r="G8" s="1"/>
      <c r="H8" s="234"/>
      <c r="I8" s="209"/>
      <c r="J8" s="210"/>
      <c r="K8" s="179">
        <f t="shared" si="1"/>
        <v>0</v>
      </c>
      <c r="L8" s="185"/>
      <c r="M8" s="185"/>
      <c r="O8" s="218" t="s">
        <v>33</v>
      </c>
      <c r="P8" s="212"/>
      <c r="Q8" s="212"/>
      <c r="R8" s="182">
        <f t="shared" si="2"/>
        <v>0</v>
      </c>
    </row>
    <row r="9" spans="1:18" x14ac:dyDescent="0.25">
      <c r="A9" s="71" t="s">
        <v>78</v>
      </c>
      <c r="B9" s="209"/>
      <c r="C9" s="210"/>
      <c r="D9" s="179">
        <f t="shared" si="0"/>
        <v>0</v>
      </c>
      <c r="E9" s="185"/>
      <c r="F9" s="185"/>
      <c r="G9" s="1"/>
      <c r="H9" s="234"/>
      <c r="I9" s="209"/>
      <c r="J9" s="210"/>
      <c r="K9" s="179">
        <f t="shared" si="1"/>
        <v>0</v>
      </c>
      <c r="L9" s="185"/>
      <c r="M9" s="185"/>
      <c r="O9" s="218" t="s">
        <v>35</v>
      </c>
      <c r="P9" s="212"/>
      <c r="Q9" s="212"/>
      <c r="R9" s="182">
        <f t="shared" si="2"/>
        <v>0</v>
      </c>
    </row>
    <row r="10" spans="1:18" x14ac:dyDescent="0.25">
      <c r="A10" s="71" t="s">
        <v>79</v>
      </c>
      <c r="B10" s="209"/>
      <c r="C10" s="210"/>
      <c r="D10" s="179">
        <f t="shared" si="0"/>
        <v>0</v>
      </c>
      <c r="E10" s="185"/>
      <c r="F10" s="185"/>
      <c r="G10" s="1"/>
      <c r="H10" s="234"/>
      <c r="I10" s="209"/>
      <c r="J10" s="210"/>
      <c r="K10" s="179">
        <f t="shared" si="1"/>
        <v>0</v>
      </c>
      <c r="L10" s="185"/>
      <c r="M10" s="185"/>
      <c r="O10" s="218" t="s">
        <v>40</v>
      </c>
      <c r="P10" s="212"/>
      <c r="Q10" s="212"/>
      <c r="R10" s="182">
        <f t="shared" si="2"/>
        <v>0</v>
      </c>
    </row>
    <row r="11" spans="1:18" ht="15.75" thickBot="1" x14ac:dyDescent="0.3">
      <c r="A11" s="71" t="s">
        <v>90</v>
      </c>
      <c r="B11" s="209"/>
      <c r="C11" s="210"/>
      <c r="D11" s="179">
        <f t="shared" si="0"/>
        <v>0</v>
      </c>
      <c r="E11" s="185"/>
      <c r="F11" s="185"/>
      <c r="G11" s="1"/>
      <c r="H11" s="234"/>
      <c r="I11" s="209"/>
      <c r="J11" s="210"/>
      <c r="K11" s="179">
        <f t="shared" si="1"/>
        <v>0</v>
      </c>
      <c r="L11" s="185"/>
      <c r="M11" s="185"/>
      <c r="O11" s="218" t="s">
        <v>44</v>
      </c>
      <c r="P11" s="233"/>
      <c r="Q11" s="233"/>
      <c r="R11" s="204">
        <f t="shared" si="2"/>
        <v>0</v>
      </c>
    </row>
    <row r="12" spans="1:18" ht="15.75" thickBot="1" x14ac:dyDescent="0.3">
      <c r="A12" s="71" t="s">
        <v>80</v>
      </c>
      <c r="B12" s="209"/>
      <c r="C12" s="210"/>
      <c r="D12" s="179">
        <f t="shared" si="0"/>
        <v>0</v>
      </c>
      <c r="E12" s="185"/>
      <c r="F12" s="185"/>
      <c r="G12" s="1"/>
      <c r="H12" s="234"/>
      <c r="I12" s="209"/>
      <c r="J12" s="210"/>
      <c r="K12" s="179">
        <f t="shared" si="1"/>
        <v>0</v>
      </c>
      <c r="L12" s="185"/>
      <c r="M12" s="185"/>
      <c r="O12" s="224" t="s">
        <v>47</v>
      </c>
      <c r="P12" s="208">
        <f>SUM(P5:P11)</f>
        <v>0</v>
      </c>
      <c r="Q12" s="205">
        <f>SUM(Q5:Q11)</f>
        <v>0</v>
      </c>
      <c r="R12" s="205">
        <f>SUM(R5:R11)</f>
        <v>0</v>
      </c>
    </row>
    <row r="13" spans="1:18" x14ac:dyDescent="0.25">
      <c r="A13" s="71" t="s">
        <v>81</v>
      </c>
      <c r="B13" s="209"/>
      <c r="C13" s="210"/>
      <c r="D13" s="179">
        <f t="shared" si="0"/>
        <v>0</v>
      </c>
      <c r="E13" s="185"/>
      <c r="F13" s="185"/>
      <c r="G13" s="1"/>
      <c r="H13" s="234"/>
      <c r="I13" s="209"/>
      <c r="J13" s="210"/>
      <c r="K13" s="179">
        <f t="shared" si="1"/>
        <v>0</v>
      </c>
      <c r="L13" s="185"/>
      <c r="M13" s="185"/>
      <c r="O13" t="s">
        <v>322</v>
      </c>
      <c r="R13" s="180" t="str">
        <f>IF(R12=P19+P20,"OK","POZOR! Součet neodpovídá počtu osob aktivity!")</f>
        <v>OK</v>
      </c>
    </row>
    <row r="14" spans="1:18" x14ac:dyDescent="0.25">
      <c r="A14" s="71" t="s">
        <v>93</v>
      </c>
      <c r="B14" s="209"/>
      <c r="C14" s="210"/>
      <c r="D14" s="179">
        <f t="shared" si="0"/>
        <v>0</v>
      </c>
      <c r="E14" s="185"/>
      <c r="F14" s="185"/>
      <c r="G14" s="1"/>
      <c r="H14" s="234"/>
      <c r="I14" s="209"/>
      <c r="J14" s="210"/>
      <c r="K14" s="179">
        <f t="shared" si="1"/>
        <v>0</v>
      </c>
      <c r="L14" s="185"/>
      <c r="M14" s="185"/>
    </row>
    <row r="15" spans="1:18" ht="15.75" thickBot="1" x14ac:dyDescent="0.3">
      <c r="A15" s="71" t="s">
        <v>94</v>
      </c>
      <c r="B15" s="209"/>
      <c r="C15" s="210"/>
      <c r="D15" s="179">
        <f t="shared" si="0"/>
        <v>0</v>
      </c>
      <c r="E15" s="185"/>
      <c r="F15" s="185"/>
      <c r="G15" s="1"/>
      <c r="H15" s="234"/>
      <c r="I15" s="209"/>
      <c r="J15" s="210"/>
      <c r="K15" s="179">
        <f t="shared" si="1"/>
        <v>0</v>
      </c>
      <c r="L15" s="185"/>
      <c r="M15" s="185"/>
    </row>
    <row r="16" spans="1:18" ht="19.5" thickBot="1" x14ac:dyDescent="0.3">
      <c r="A16" s="71" t="s">
        <v>82</v>
      </c>
      <c r="B16" s="209"/>
      <c r="C16" s="210"/>
      <c r="D16" s="179">
        <f t="shared" si="0"/>
        <v>0</v>
      </c>
      <c r="E16" s="185"/>
      <c r="F16" s="185"/>
      <c r="G16" s="1"/>
      <c r="H16" s="234"/>
      <c r="I16" s="209"/>
      <c r="J16" s="210"/>
      <c r="K16" s="179">
        <f t="shared" si="1"/>
        <v>0</v>
      </c>
      <c r="L16" s="185"/>
      <c r="M16" s="185"/>
      <c r="O16" s="236" t="s">
        <v>323</v>
      </c>
      <c r="P16" s="237"/>
    </row>
    <row r="17" spans="1:16" ht="15" customHeight="1" x14ac:dyDescent="0.25">
      <c r="A17" s="71" t="s">
        <v>96</v>
      </c>
      <c r="B17" s="209"/>
      <c r="C17" s="210"/>
      <c r="D17" s="179">
        <f t="shared" si="0"/>
        <v>0</v>
      </c>
      <c r="E17" s="185"/>
      <c r="F17" s="185"/>
      <c r="G17" s="1"/>
      <c r="H17" s="234"/>
      <c r="I17" s="209"/>
      <c r="J17" s="210"/>
      <c r="K17" s="179">
        <f t="shared" si="1"/>
        <v>0</v>
      </c>
      <c r="L17" s="185"/>
      <c r="M17" s="185"/>
      <c r="O17" s="221" t="s">
        <v>324</v>
      </c>
      <c r="P17" s="181">
        <f>B19+B32+B45</f>
        <v>0</v>
      </c>
    </row>
    <row r="18" spans="1:16" ht="15" customHeight="1" x14ac:dyDescent="0.25">
      <c r="A18" s="71" t="s">
        <v>83</v>
      </c>
      <c r="B18" s="209"/>
      <c r="C18" s="210"/>
      <c r="D18" s="179">
        <f t="shared" si="0"/>
        <v>0</v>
      </c>
      <c r="E18" s="185"/>
      <c r="F18" s="185"/>
      <c r="G18" s="1"/>
      <c r="H18" s="234"/>
      <c r="I18" s="209"/>
      <c r="J18" s="210"/>
      <c r="K18" s="179">
        <f t="shared" si="1"/>
        <v>0</v>
      </c>
      <c r="L18" s="185"/>
      <c r="M18" s="185"/>
      <c r="O18" s="218" t="s">
        <v>325</v>
      </c>
      <c r="P18" s="182">
        <f>I19+I32+I45</f>
        <v>0</v>
      </c>
    </row>
    <row r="19" spans="1:16" ht="30" customHeight="1" x14ac:dyDescent="0.25">
      <c r="A19" s="183" t="s">
        <v>84</v>
      </c>
      <c r="B19" s="184">
        <f>SUM(B5:B18)</f>
        <v>0</v>
      </c>
      <c r="C19" s="185"/>
      <c r="D19" s="186">
        <f>SUM(D5:D18)</f>
        <v>0</v>
      </c>
      <c r="E19" s="187">
        <f>SUM(E5:E18)</f>
        <v>0</v>
      </c>
      <c r="F19" s="186">
        <f>SUM(F5:F18)</f>
        <v>0</v>
      </c>
      <c r="G19" s="79"/>
      <c r="H19" s="183" t="s">
        <v>84</v>
      </c>
      <c r="I19" s="184">
        <f>SUM(I5:I18)</f>
        <v>0</v>
      </c>
      <c r="J19" s="185"/>
      <c r="K19" s="179">
        <f>SUM(K5:K18)</f>
        <v>0</v>
      </c>
      <c r="L19" s="187">
        <f>SUM(L5:L18)</f>
        <v>0</v>
      </c>
      <c r="M19" s="186">
        <f>SUM(M5:M18)</f>
        <v>0</v>
      </c>
      <c r="O19" s="222" t="s">
        <v>326</v>
      </c>
      <c r="P19" s="182">
        <f>P17+P18</f>
        <v>0</v>
      </c>
    </row>
    <row r="20" spans="1:16" ht="30" customHeight="1" thickBot="1" x14ac:dyDescent="0.3">
      <c r="A20" s="188" t="s">
        <v>85</v>
      </c>
      <c r="B20" s="189"/>
      <c r="C20" s="189"/>
      <c r="D20" s="190">
        <f>IF(D19=0,0,D19/B19)</f>
        <v>0</v>
      </c>
      <c r="E20" s="190"/>
      <c r="F20" s="190">
        <f>IF(F19=0,0,F19/E19)</f>
        <v>0</v>
      </c>
      <c r="G20" s="83"/>
      <c r="H20" s="188" t="s">
        <v>85</v>
      </c>
      <c r="I20" s="189"/>
      <c r="J20" s="189"/>
      <c r="K20" s="190">
        <f t="shared" ref="K20" si="3">IF(K19=0,0,K19/I19)</f>
        <v>0</v>
      </c>
      <c r="L20" s="190"/>
      <c r="M20" s="190">
        <f>IF(M19=0,0,M19/L19)</f>
        <v>0</v>
      </c>
      <c r="O20" s="223" t="s">
        <v>327</v>
      </c>
      <c r="P20" s="185"/>
    </row>
    <row r="21" spans="1:16" x14ac:dyDescent="0.25">
      <c r="A21" s="2"/>
      <c r="D21" s="84"/>
      <c r="H21" s="2"/>
      <c r="K21" s="84"/>
    </row>
    <row r="22" spans="1:16" ht="45" x14ac:dyDescent="0.25">
      <c r="A22" s="85" t="s">
        <v>86</v>
      </c>
      <c r="B22" s="86" t="s">
        <v>72</v>
      </c>
      <c r="C22" s="86" t="s">
        <v>73</v>
      </c>
      <c r="D22" s="87" t="s">
        <v>74</v>
      </c>
      <c r="E22" s="86" t="s">
        <v>143</v>
      </c>
      <c r="F22" s="87" t="s">
        <v>144</v>
      </c>
      <c r="G22" s="66"/>
      <c r="H22" s="85" t="s">
        <v>86</v>
      </c>
      <c r="I22" s="86" t="s">
        <v>72</v>
      </c>
      <c r="J22" s="86" t="s">
        <v>73</v>
      </c>
      <c r="K22" s="87" t="s">
        <v>74</v>
      </c>
      <c r="L22" s="86" t="s">
        <v>143</v>
      </c>
      <c r="M22" s="87" t="s">
        <v>144</v>
      </c>
    </row>
    <row r="23" spans="1:16" ht="15" customHeight="1" x14ac:dyDescent="0.25">
      <c r="A23" s="71" t="s">
        <v>102</v>
      </c>
      <c r="B23" s="214"/>
      <c r="C23" s="215"/>
      <c r="D23" s="206">
        <f t="shared" ref="D23:D31" si="4">B23*C23</f>
        <v>0</v>
      </c>
      <c r="E23" s="185"/>
      <c r="F23" s="185"/>
      <c r="G23" s="1"/>
      <c r="H23" s="234"/>
      <c r="I23" s="214"/>
      <c r="J23" s="215"/>
      <c r="K23" s="206">
        <f>I23*J23</f>
        <v>0</v>
      </c>
      <c r="L23" s="185"/>
      <c r="M23" s="185"/>
    </row>
    <row r="24" spans="1:16" x14ac:dyDescent="0.25">
      <c r="A24" s="71" t="s">
        <v>91</v>
      </c>
      <c r="B24" s="214"/>
      <c r="C24" s="215"/>
      <c r="D24" s="206">
        <f t="shared" si="4"/>
        <v>0</v>
      </c>
      <c r="E24" s="185"/>
      <c r="F24" s="185"/>
      <c r="G24" s="1"/>
      <c r="H24" s="234"/>
      <c r="I24" s="214"/>
      <c r="J24" s="215"/>
      <c r="K24" s="206">
        <f t="shared" ref="K24:K31" si="5">I24*J24</f>
        <v>0</v>
      </c>
      <c r="L24" s="185"/>
      <c r="M24" s="185"/>
    </row>
    <row r="25" spans="1:16" x14ac:dyDescent="0.25">
      <c r="A25" s="71" t="s">
        <v>105</v>
      </c>
      <c r="B25" s="214"/>
      <c r="C25" s="215"/>
      <c r="D25" s="206">
        <f t="shared" si="4"/>
        <v>0</v>
      </c>
      <c r="E25" s="185"/>
      <c r="F25" s="185"/>
      <c r="G25" s="1"/>
      <c r="H25" s="234"/>
      <c r="I25" s="214"/>
      <c r="J25" s="215"/>
      <c r="K25" s="206">
        <f t="shared" si="5"/>
        <v>0</v>
      </c>
      <c r="L25" s="185"/>
      <c r="M25" s="185"/>
    </row>
    <row r="26" spans="1:16" x14ac:dyDescent="0.25">
      <c r="A26" s="71" t="s">
        <v>92</v>
      </c>
      <c r="B26" s="214"/>
      <c r="C26" s="215"/>
      <c r="D26" s="206">
        <f t="shared" si="4"/>
        <v>0</v>
      </c>
      <c r="E26" s="185"/>
      <c r="F26" s="185"/>
      <c r="G26" s="1"/>
      <c r="H26" s="234"/>
      <c r="I26" s="214"/>
      <c r="J26" s="215"/>
      <c r="K26" s="206">
        <f t="shared" si="5"/>
        <v>0</v>
      </c>
      <c r="L26" s="185"/>
      <c r="M26" s="185"/>
    </row>
    <row r="27" spans="1:16" x14ac:dyDescent="0.25">
      <c r="A27" s="71" t="s">
        <v>95</v>
      </c>
      <c r="B27" s="214"/>
      <c r="C27" s="215"/>
      <c r="D27" s="206">
        <f t="shared" si="4"/>
        <v>0</v>
      </c>
      <c r="E27" s="185"/>
      <c r="F27" s="185"/>
      <c r="G27" s="1"/>
      <c r="H27" s="234"/>
      <c r="I27" s="214"/>
      <c r="J27" s="215"/>
      <c r="K27" s="206">
        <f t="shared" si="5"/>
        <v>0</v>
      </c>
      <c r="L27" s="185"/>
      <c r="M27" s="185"/>
    </row>
    <row r="28" spans="1:16" x14ac:dyDescent="0.25">
      <c r="A28" s="71" t="s">
        <v>97</v>
      </c>
      <c r="B28" s="214"/>
      <c r="C28" s="215"/>
      <c r="D28" s="206">
        <f t="shared" si="4"/>
        <v>0</v>
      </c>
      <c r="E28" s="185"/>
      <c r="F28" s="185"/>
      <c r="G28" s="1"/>
      <c r="H28" s="234"/>
      <c r="I28" s="214"/>
      <c r="J28" s="215"/>
      <c r="K28" s="206">
        <f t="shared" si="5"/>
        <v>0</v>
      </c>
      <c r="L28" s="185"/>
      <c r="M28" s="185"/>
    </row>
    <row r="29" spans="1:16" x14ac:dyDescent="0.25">
      <c r="A29" s="71" t="s">
        <v>110</v>
      </c>
      <c r="B29" s="214"/>
      <c r="C29" s="215"/>
      <c r="D29" s="206">
        <f t="shared" si="4"/>
        <v>0</v>
      </c>
      <c r="E29" s="185"/>
      <c r="F29" s="185"/>
      <c r="G29" s="1"/>
      <c r="H29" s="234"/>
      <c r="I29" s="214"/>
      <c r="J29" s="215"/>
      <c r="K29" s="206">
        <f t="shared" si="5"/>
        <v>0</v>
      </c>
      <c r="L29" s="185"/>
      <c r="M29" s="185"/>
    </row>
    <row r="30" spans="1:16" x14ac:dyDescent="0.25">
      <c r="A30" s="71" t="s">
        <v>111</v>
      </c>
      <c r="B30" s="214"/>
      <c r="C30" s="215"/>
      <c r="D30" s="206">
        <f t="shared" si="4"/>
        <v>0</v>
      </c>
      <c r="E30" s="185"/>
      <c r="F30" s="185"/>
      <c r="G30" s="1"/>
      <c r="H30" s="234"/>
      <c r="I30" s="214"/>
      <c r="J30" s="215"/>
      <c r="K30" s="206">
        <f t="shared" si="5"/>
        <v>0</v>
      </c>
      <c r="L30" s="185"/>
      <c r="M30" s="185"/>
    </row>
    <row r="31" spans="1:16" x14ac:dyDescent="0.25">
      <c r="A31" s="71" t="s">
        <v>98</v>
      </c>
      <c r="B31" s="214"/>
      <c r="C31" s="215"/>
      <c r="D31" s="206">
        <f t="shared" si="4"/>
        <v>0</v>
      </c>
      <c r="E31" s="185"/>
      <c r="F31" s="185"/>
      <c r="G31" s="1"/>
      <c r="H31" s="234"/>
      <c r="I31" s="214"/>
      <c r="J31" s="215"/>
      <c r="K31" s="206">
        <f t="shared" si="5"/>
        <v>0</v>
      </c>
      <c r="L31" s="185"/>
      <c r="M31" s="185"/>
    </row>
    <row r="32" spans="1:16" ht="30" customHeight="1" x14ac:dyDescent="0.25">
      <c r="A32" s="191" t="s">
        <v>84</v>
      </c>
      <c r="B32" s="192">
        <f>SUM(B23:B31)</f>
        <v>0</v>
      </c>
      <c r="C32" s="193"/>
      <c r="D32" s="194">
        <f>SUM(D23:D31)</f>
        <v>0</v>
      </c>
      <c r="E32" s="194">
        <f>SUM(E23:E31)</f>
        <v>0</v>
      </c>
      <c r="F32" s="194">
        <f>SUM(F23:F31)</f>
        <v>0</v>
      </c>
      <c r="G32" s="79"/>
      <c r="H32" s="191" t="s">
        <v>84</v>
      </c>
      <c r="I32" s="192">
        <f>SUM(I23:I31)</f>
        <v>0</v>
      </c>
      <c r="J32" s="193"/>
      <c r="K32" s="194">
        <f>SUM(K23:K31)</f>
        <v>0</v>
      </c>
      <c r="L32" s="194">
        <f>SUM(L23:L31)</f>
        <v>0</v>
      </c>
      <c r="M32" s="194">
        <f>SUM(M23:M31)</f>
        <v>0</v>
      </c>
    </row>
    <row r="33" spans="1:13" ht="30" customHeight="1" x14ac:dyDescent="0.25">
      <c r="A33" s="191" t="s">
        <v>85</v>
      </c>
      <c r="B33" s="189"/>
      <c r="C33" s="189"/>
      <c r="D33" s="195">
        <f>IF(D32=0,0,D32/B32)</f>
        <v>0</v>
      </c>
      <c r="E33" s="195"/>
      <c r="F33" s="195">
        <f>IF(F32=0,0,F32/E32)</f>
        <v>0</v>
      </c>
      <c r="G33" s="88"/>
      <c r="H33" s="191" t="s">
        <v>85</v>
      </c>
      <c r="I33" s="189"/>
      <c r="J33" s="189"/>
      <c r="K33" s="195">
        <f t="shared" ref="K33" si="6">IF(K32=0,0,K32/I32)</f>
        <v>0</v>
      </c>
      <c r="L33" s="195"/>
      <c r="M33" s="195">
        <f>IF(M32=0,0,M32/L32)</f>
        <v>0</v>
      </c>
    </row>
    <row r="34" spans="1:13" x14ac:dyDescent="0.25">
      <c r="A34" s="75"/>
      <c r="B34" s="89"/>
      <c r="C34" s="90"/>
      <c r="D34" s="84"/>
      <c r="H34" s="75"/>
      <c r="I34" s="89"/>
      <c r="J34" s="90"/>
      <c r="K34" s="84"/>
    </row>
    <row r="35" spans="1:13" ht="45" x14ac:dyDescent="0.25">
      <c r="A35" s="91" t="s">
        <v>99</v>
      </c>
      <c r="B35" s="92" t="s">
        <v>72</v>
      </c>
      <c r="C35" s="92" t="s">
        <v>73</v>
      </c>
      <c r="D35" s="93" t="s">
        <v>74</v>
      </c>
      <c r="E35" s="92" t="s">
        <v>143</v>
      </c>
      <c r="F35" s="93" t="s">
        <v>144</v>
      </c>
      <c r="G35" s="66"/>
      <c r="H35" s="91" t="s">
        <v>99</v>
      </c>
      <c r="I35" s="92" t="s">
        <v>72</v>
      </c>
      <c r="J35" s="92" t="s">
        <v>73</v>
      </c>
      <c r="K35" s="93" t="s">
        <v>74</v>
      </c>
      <c r="L35" s="92" t="s">
        <v>143</v>
      </c>
      <c r="M35" s="93" t="s">
        <v>144</v>
      </c>
    </row>
    <row r="36" spans="1:13" x14ac:dyDescent="0.25">
      <c r="A36" s="71" t="s">
        <v>100</v>
      </c>
      <c r="B36" s="214"/>
      <c r="C36" s="215"/>
      <c r="D36" s="207">
        <f t="shared" ref="D36:D44" si="7">B36*C36</f>
        <v>0</v>
      </c>
      <c r="E36" s="185"/>
      <c r="F36" s="185"/>
      <c r="G36" s="1"/>
      <c r="H36" s="234"/>
      <c r="I36" s="214"/>
      <c r="J36" s="215"/>
      <c r="K36" s="207">
        <f>I36*J36</f>
        <v>0</v>
      </c>
      <c r="L36" s="185"/>
      <c r="M36" s="185"/>
    </row>
    <row r="37" spans="1:13" x14ac:dyDescent="0.25">
      <c r="A37" s="71" t="s">
        <v>103</v>
      </c>
      <c r="B37" s="214"/>
      <c r="C37" s="215"/>
      <c r="D37" s="207">
        <f t="shared" si="7"/>
        <v>0</v>
      </c>
      <c r="E37" s="185"/>
      <c r="F37" s="185"/>
      <c r="G37" s="1"/>
      <c r="H37" s="234"/>
      <c r="I37" s="214"/>
      <c r="J37" s="215"/>
      <c r="K37" s="207">
        <f t="shared" ref="K37:K44" si="8">I37*J37</f>
        <v>0</v>
      </c>
      <c r="L37" s="185"/>
      <c r="M37" s="185"/>
    </row>
    <row r="38" spans="1:13" x14ac:dyDescent="0.25">
      <c r="A38" s="71" t="s">
        <v>104</v>
      </c>
      <c r="B38" s="214"/>
      <c r="C38" s="215"/>
      <c r="D38" s="207">
        <f t="shared" si="7"/>
        <v>0</v>
      </c>
      <c r="E38" s="185"/>
      <c r="F38" s="185"/>
      <c r="G38" s="1"/>
      <c r="H38" s="234"/>
      <c r="I38" s="214"/>
      <c r="J38" s="215"/>
      <c r="K38" s="207">
        <f t="shared" si="8"/>
        <v>0</v>
      </c>
      <c r="L38" s="185"/>
      <c r="M38" s="185"/>
    </row>
    <row r="39" spans="1:13" x14ac:dyDescent="0.25">
      <c r="A39" s="71" t="s">
        <v>106</v>
      </c>
      <c r="B39" s="214"/>
      <c r="C39" s="215"/>
      <c r="D39" s="207">
        <f t="shared" si="7"/>
        <v>0</v>
      </c>
      <c r="E39" s="185"/>
      <c r="F39" s="185"/>
      <c r="G39" s="1"/>
      <c r="H39" s="234"/>
      <c r="I39" s="214"/>
      <c r="J39" s="215"/>
      <c r="K39" s="207">
        <f t="shared" si="8"/>
        <v>0</v>
      </c>
      <c r="L39" s="185"/>
      <c r="M39" s="185"/>
    </row>
    <row r="40" spans="1:13" x14ac:dyDescent="0.25">
      <c r="A40" s="71" t="s">
        <v>108</v>
      </c>
      <c r="B40" s="214"/>
      <c r="C40" s="215"/>
      <c r="D40" s="207">
        <f t="shared" si="7"/>
        <v>0</v>
      </c>
      <c r="E40" s="185"/>
      <c r="F40" s="185"/>
      <c r="G40" s="1"/>
      <c r="H40" s="234"/>
      <c r="I40" s="214"/>
      <c r="J40" s="215"/>
      <c r="K40" s="207">
        <f t="shared" si="8"/>
        <v>0</v>
      </c>
      <c r="L40" s="185"/>
      <c r="M40" s="185"/>
    </row>
    <row r="41" spans="1:13" x14ac:dyDescent="0.25">
      <c r="A41" s="71" t="s">
        <v>350</v>
      </c>
      <c r="B41" s="214"/>
      <c r="C41" s="215"/>
      <c r="D41" s="207">
        <f t="shared" si="7"/>
        <v>0</v>
      </c>
      <c r="E41" s="185"/>
      <c r="F41" s="185"/>
      <c r="G41" s="1"/>
      <c r="H41" s="234"/>
      <c r="I41" s="214"/>
      <c r="J41" s="215"/>
      <c r="K41" s="207">
        <f t="shared" si="8"/>
        <v>0</v>
      </c>
      <c r="L41" s="185"/>
      <c r="M41" s="185"/>
    </row>
    <row r="42" spans="1:13" x14ac:dyDescent="0.25">
      <c r="A42" s="71" t="s">
        <v>112</v>
      </c>
      <c r="B42" s="214"/>
      <c r="C42" s="215"/>
      <c r="D42" s="207">
        <f t="shared" si="7"/>
        <v>0</v>
      </c>
      <c r="E42" s="185"/>
      <c r="F42" s="185"/>
      <c r="G42" s="1"/>
      <c r="H42" s="234"/>
      <c r="I42" s="214"/>
      <c r="J42" s="215"/>
      <c r="K42" s="207">
        <f t="shared" si="8"/>
        <v>0</v>
      </c>
      <c r="L42" s="185"/>
      <c r="M42" s="185"/>
    </row>
    <row r="43" spans="1:13" x14ac:dyDescent="0.25">
      <c r="A43" s="71" t="s">
        <v>107</v>
      </c>
      <c r="B43" s="214"/>
      <c r="C43" s="215"/>
      <c r="D43" s="207">
        <f t="shared" si="7"/>
        <v>0</v>
      </c>
      <c r="E43" s="185"/>
      <c r="F43" s="185"/>
      <c r="G43" s="1"/>
      <c r="H43" s="234"/>
      <c r="I43" s="214"/>
      <c r="J43" s="215"/>
      <c r="K43" s="207">
        <f t="shared" si="8"/>
        <v>0</v>
      </c>
      <c r="L43" s="185"/>
      <c r="M43" s="185"/>
    </row>
    <row r="44" spans="1:13" x14ac:dyDescent="0.25">
      <c r="A44" s="71" t="s">
        <v>113</v>
      </c>
      <c r="B44" s="214"/>
      <c r="C44" s="215"/>
      <c r="D44" s="207">
        <f t="shared" si="7"/>
        <v>0</v>
      </c>
      <c r="E44" s="185"/>
      <c r="F44" s="185"/>
      <c r="G44" s="1"/>
      <c r="H44" s="234"/>
      <c r="I44" s="214"/>
      <c r="J44" s="215"/>
      <c r="K44" s="207">
        <f t="shared" si="8"/>
        <v>0</v>
      </c>
      <c r="L44" s="185"/>
      <c r="M44" s="185"/>
    </row>
    <row r="45" spans="1:13" ht="30" customHeight="1" x14ac:dyDescent="0.25">
      <c r="A45" s="196" t="s">
        <v>84</v>
      </c>
      <c r="B45" s="197">
        <f>SUM(B36:B44)</f>
        <v>0</v>
      </c>
      <c r="C45" s="193"/>
      <c r="D45" s="198">
        <f>SUM(D36:D44)</f>
        <v>0</v>
      </c>
      <c r="E45" s="199">
        <f>SUM(E36:E44)</f>
        <v>0</v>
      </c>
      <c r="F45" s="199">
        <f>SUM(F36:F44)</f>
        <v>0</v>
      </c>
      <c r="G45" s="200"/>
      <c r="H45" s="196" t="s">
        <v>84</v>
      </c>
      <c r="I45" s="197">
        <f>SUM(I36:I44)</f>
        <v>0</v>
      </c>
      <c r="J45" s="193"/>
      <c r="K45" s="198">
        <f>SUM(K36:K44)</f>
        <v>0</v>
      </c>
      <c r="L45" s="199">
        <f>SUM(L36:L44)</f>
        <v>0</v>
      </c>
      <c r="M45" s="199">
        <f>SUM(M36:M44)</f>
        <v>0</v>
      </c>
    </row>
    <row r="46" spans="1:13" ht="30" customHeight="1" thickBot="1" x14ac:dyDescent="0.3">
      <c r="A46" s="196" t="s">
        <v>85</v>
      </c>
      <c r="B46" s="201"/>
      <c r="C46" s="201"/>
      <c r="D46" s="202">
        <f>IF(D45=0,0,D45/B45)</f>
        <v>0</v>
      </c>
      <c r="E46" s="202"/>
      <c r="F46" s="202">
        <f>IF(F45=0,0,F45/E45)</f>
        <v>0</v>
      </c>
      <c r="G46" s="203"/>
      <c r="H46" s="196" t="s">
        <v>85</v>
      </c>
      <c r="I46" s="201"/>
      <c r="J46" s="201"/>
      <c r="K46" s="202">
        <f t="shared" ref="K46" si="9">IF(K45=0,0,K45/I45)</f>
        <v>0</v>
      </c>
      <c r="L46" s="202"/>
      <c r="M46" s="202">
        <f>IF(M45=0,0,M45/L45)</f>
        <v>0</v>
      </c>
    </row>
  </sheetData>
  <sheetProtection algorithmName="SHA-512" hashValue="rjP09G6SQFcffrLvLQ5lfneu7HRVAhCypIeaUdVP0/zKZ7SP1S4w/JE2Ql+WcervFLkqnnX9CJ5XUTX334XZzA==" saltValue="1/o7jn4FQ6C89R1Boxhv5A==" spinCount="100000" sheet="1" objects="1" scenarios="1"/>
  <mergeCells count="5">
    <mergeCell ref="A1:R1"/>
    <mergeCell ref="A2:F3"/>
    <mergeCell ref="H2:M3"/>
    <mergeCell ref="O2:R3"/>
    <mergeCell ref="O16:P16"/>
  </mergeCells>
  <conditionalFormatting sqref="A32">
    <cfRule type="duplicateValues" dxfId="21" priority="3"/>
  </conditionalFormatting>
  <conditionalFormatting sqref="A39">
    <cfRule type="duplicateValues" dxfId="20" priority="2"/>
  </conditionalFormatting>
  <conditionalFormatting sqref="A40:A44 A23:A31 A36:A38 A5:A19">
    <cfRule type="duplicateValues" dxfId="19" priority="5"/>
  </conditionalFormatting>
  <conditionalFormatting sqref="A45">
    <cfRule type="duplicateValues" dxfId="18" priority="4"/>
  </conditionalFormatting>
  <conditionalFormatting sqref="H32">
    <cfRule type="duplicateValues" dxfId="17" priority="1"/>
  </conditionalFormatting>
  <dataValidations count="1">
    <dataValidation type="whole" errorStyle="warning" operator="equal" allowBlank="1" showInputMessage="1" showErrorMessage="1" errorTitle="Celkový počet" error="Celkový počet účastníků neodpovídá zadaným účastníkům." sqref="P12:Q12" xr:uid="{C5376C43-2600-4347-95A4-EBFE7D670C11}">
      <formula1>B19+E19+I19+L19+B32+E32+I32+L32+B45+E45+I45+L45</formula1>
    </dataValidation>
  </dataValidation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C1FC6EE7-243C-415E-AA67-F15852B2A218}">
          <x14:formula1>
            <xm:f>'Seznam partnerských zemí'!$C$3:$C$66</xm:f>
          </x14:formula1>
          <xm:sqref>H36</xm:sqref>
        </x14:dataValidation>
        <x14:dataValidation type="list" allowBlank="1" showInputMessage="1" showErrorMessage="1" xr:uid="{B16FFFB0-D61E-490D-B865-49A6713236A0}">
          <x14:formula1>
            <xm:f>'Seznam partnerských zemí'!$B$3:$B$77</xm:f>
          </x14:formula1>
          <xm:sqref>H23:H31</xm:sqref>
        </x14:dataValidation>
        <x14:dataValidation type="list" allowBlank="1" showInputMessage="1" showErrorMessage="1" promptTitle="Vyberte zemi" xr:uid="{9425E278-086F-41E6-8486-9B721C30F87D}">
          <x14:formula1>
            <xm:f>'Seznam partnerských zemí'!$A$3:$A$33</xm:f>
          </x14:formula1>
          <xm:sqref>H5:H18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97A5D-FA22-4227-9FA3-05E430D4EBB1}">
  <sheetPr>
    <tabColor theme="7" tint="-0.249977111117893"/>
  </sheetPr>
  <dimension ref="A1:R46"/>
  <sheetViews>
    <sheetView topLeftCell="A28" zoomScaleNormal="100" workbookViewId="0">
      <selection activeCell="A42" sqref="A42"/>
    </sheetView>
  </sheetViews>
  <sheetFormatPr defaultRowHeight="15" x14ac:dyDescent="0.25"/>
  <cols>
    <col min="1" max="1" width="18.85546875" customWidth="1"/>
    <col min="2" max="2" width="10" customWidth="1"/>
    <col min="3" max="3" width="16.85546875" customWidth="1"/>
    <col min="4" max="6" width="10.140625" customWidth="1"/>
    <col min="7" max="7" width="3.42578125" customWidth="1"/>
    <col min="8" max="8" width="18.85546875" customWidth="1"/>
    <col min="9" max="9" width="10" customWidth="1"/>
    <col min="10" max="10" width="16.85546875" customWidth="1"/>
    <col min="11" max="13" width="10.140625" customWidth="1"/>
    <col min="14" max="14" width="7" customWidth="1"/>
    <col min="15" max="15" width="26.28515625" bestFit="1" customWidth="1"/>
    <col min="16" max="16" width="19.42578125" bestFit="1" customWidth="1"/>
    <col min="17" max="17" width="18.140625" customWidth="1"/>
    <col min="18" max="18" width="14" customWidth="1"/>
  </cols>
  <sheetData>
    <row r="1" spans="1:18" ht="19.5" thickBot="1" x14ac:dyDescent="0.35">
      <c r="A1" s="251" t="s">
        <v>342</v>
      </c>
      <c r="B1" s="251"/>
      <c r="C1" s="251"/>
      <c r="D1" s="251"/>
      <c r="E1" s="251"/>
      <c r="F1" s="251"/>
      <c r="G1" s="251"/>
      <c r="H1" s="251"/>
      <c r="I1" s="251"/>
      <c r="J1" s="251"/>
      <c r="K1" s="251"/>
      <c r="L1" s="251"/>
      <c r="M1" s="251"/>
      <c r="N1" s="251"/>
      <c r="O1" s="251"/>
      <c r="P1" s="251"/>
      <c r="Q1" s="251"/>
      <c r="R1" s="251"/>
    </row>
    <row r="2" spans="1:18" ht="15" customHeight="1" x14ac:dyDescent="0.25">
      <c r="A2" s="238" t="s">
        <v>68</v>
      </c>
      <c r="B2" s="239"/>
      <c r="C2" s="239"/>
      <c r="D2" s="239"/>
      <c r="E2" s="239"/>
      <c r="F2" s="240"/>
      <c r="H2" s="244" t="s">
        <v>317</v>
      </c>
      <c r="I2" s="239"/>
      <c r="J2" s="239"/>
      <c r="K2" s="239"/>
      <c r="L2" s="239"/>
      <c r="M2" s="240"/>
      <c r="O2" s="238" t="s">
        <v>318</v>
      </c>
      <c r="P2" s="239"/>
      <c r="Q2" s="239"/>
      <c r="R2" s="240"/>
    </row>
    <row r="3" spans="1:18" ht="39.75" customHeight="1" thickBot="1" x14ac:dyDescent="0.3">
      <c r="A3" s="241"/>
      <c r="B3" s="242"/>
      <c r="C3" s="242"/>
      <c r="D3" s="242"/>
      <c r="E3" s="242"/>
      <c r="F3" s="243"/>
      <c r="H3" s="241"/>
      <c r="I3" s="242"/>
      <c r="J3" s="242"/>
      <c r="K3" s="242"/>
      <c r="L3" s="242"/>
      <c r="M3" s="243"/>
      <c r="O3" s="241"/>
      <c r="P3" s="242"/>
      <c r="Q3" s="242"/>
      <c r="R3" s="243"/>
    </row>
    <row r="4" spans="1:18" ht="48" customHeight="1" x14ac:dyDescent="0.25">
      <c r="A4" s="62" t="s">
        <v>71</v>
      </c>
      <c r="B4" s="63" t="s">
        <v>72</v>
      </c>
      <c r="C4" s="64" t="s">
        <v>73</v>
      </c>
      <c r="D4" s="65" t="s">
        <v>142</v>
      </c>
      <c r="E4" s="176" t="s">
        <v>143</v>
      </c>
      <c r="F4" s="65" t="s">
        <v>144</v>
      </c>
      <c r="G4" s="66"/>
      <c r="H4" s="67" t="s">
        <v>71</v>
      </c>
      <c r="I4" s="68" t="s">
        <v>72</v>
      </c>
      <c r="J4" s="69" t="s">
        <v>73</v>
      </c>
      <c r="K4" s="70" t="s">
        <v>74</v>
      </c>
      <c r="L4" s="176" t="s">
        <v>143</v>
      </c>
      <c r="M4" s="65" t="s">
        <v>144</v>
      </c>
      <c r="O4" s="177" t="s">
        <v>319</v>
      </c>
      <c r="P4" s="178" t="s">
        <v>320</v>
      </c>
      <c r="Q4" s="178" t="s">
        <v>321</v>
      </c>
      <c r="R4" s="178" t="s">
        <v>84</v>
      </c>
    </row>
    <row r="5" spans="1:18" ht="19.5" customHeight="1" x14ac:dyDescent="0.25">
      <c r="A5" s="71" t="s">
        <v>87</v>
      </c>
      <c r="B5" s="209"/>
      <c r="C5" s="210"/>
      <c r="D5" s="179">
        <f t="shared" ref="D5:D18" si="0">B5*C5</f>
        <v>0</v>
      </c>
      <c r="E5" s="185"/>
      <c r="F5" s="185"/>
      <c r="G5" s="1"/>
      <c r="H5" s="234"/>
      <c r="I5" s="209"/>
      <c r="J5" s="210"/>
      <c r="K5" s="179">
        <f>I5*J5</f>
        <v>0</v>
      </c>
      <c r="L5" s="185"/>
      <c r="M5" s="185"/>
      <c r="O5" s="218" t="s">
        <v>24</v>
      </c>
      <c r="P5" s="212"/>
      <c r="Q5" s="212"/>
      <c r="R5" s="182">
        <f>P5+Q5</f>
        <v>0</v>
      </c>
    </row>
    <row r="6" spans="1:18" x14ac:dyDescent="0.25">
      <c r="A6" s="71" t="s">
        <v>75</v>
      </c>
      <c r="B6" s="209"/>
      <c r="C6" s="210"/>
      <c r="D6" s="179">
        <f t="shared" si="0"/>
        <v>0</v>
      </c>
      <c r="E6" s="185"/>
      <c r="F6" s="185"/>
      <c r="G6" s="1"/>
      <c r="H6" s="234"/>
      <c r="I6" s="209"/>
      <c r="J6" s="210"/>
      <c r="K6" s="179">
        <f t="shared" ref="K6:K18" si="1">I6*J6</f>
        <v>0</v>
      </c>
      <c r="L6" s="185"/>
      <c r="M6" s="185"/>
      <c r="O6" s="218" t="s">
        <v>27</v>
      </c>
      <c r="P6" s="212"/>
      <c r="Q6" s="212"/>
      <c r="R6" s="182">
        <f t="shared" ref="R6:R11" si="2">P6+Q6</f>
        <v>0</v>
      </c>
    </row>
    <row r="7" spans="1:18" x14ac:dyDescent="0.25">
      <c r="A7" s="71" t="s">
        <v>77</v>
      </c>
      <c r="B7" s="209"/>
      <c r="C7" s="210"/>
      <c r="D7" s="179">
        <f t="shared" si="0"/>
        <v>0</v>
      </c>
      <c r="E7" s="185"/>
      <c r="F7" s="185"/>
      <c r="G7" s="1"/>
      <c r="H7" s="234"/>
      <c r="I7" s="209"/>
      <c r="J7" s="210"/>
      <c r="K7" s="179">
        <f t="shared" si="1"/>
        <v>0</v>
      </c>
      <c r="L7" s="185"/>
      <c r="M7" s="185"/>
      <c r="O7" s="218" t="s">
        <v>30</v>
      </c>
      <c r="P7" s="212"/>
      <c r="Q7" s="212"/>
      <c r="R7" s="182">
        <f t="shared" si="2"/>
        <v>0</v>
      </c>
    </row>
    <row r="8" spans="1:18" x14ac:dyDescent="0.25">
      <c r="A8" s="71" t="s">
        <v>89</v>
      </c>
      <c r="B8" s="209"/>
      <c r="C8" s="210"/>
      <c r="D8" s="179">
        <f t="shared" si="0"/>
        <v>0</v>
      </c>
      <c r="E8" s="185"/>
      <c r="F8" s="185"/>
      <c r="G8" s="1"/>
      <c r="H8" s="234"/>
      <c r="I8" s="209"/>
      <c r="J8" s="210"/>
      <c r="K8" s="179">
        <f t="shared" si="1"/>
        <v>0</v>
      </c>
      <c r="L8" s="185"/>
      <c r="M8" s="185"/>
      <c r="O8" s="218" t="s">
        <v>33</v>
      </c>
      <c r="P8" s="212"/>
      <c r="Q8" s="212"/>
      <c r="R8" s="182">
        <f t="shared" si="2"/>
        <v>0</v>
      </c>
    </row>
    <row r="9" spans="1:18" x14ac:dyDescent="0.25">
      <c r="A9" s="71" t="s">
        <v>78</v>
      </c>
      <c r="B9" s="209"/>
      <c r="C9" s="210"/>
      <c r="D9" s="179">
        <f t="shared" si="0"/>
        <v>0</v>
      </c>
      <c r="E9" s="185"/>
      <c r="F9" s="185"/>
      <c r="G9" s="1"/>
      <c r="H9" s="234"/>
      <c r="I9" s="209"/>
      <c r="J9" s="210"/>
      <c r="K9" s="179">
        <f t="shared" si="1"/>
        <v>0</v>
      </c>
      <c r="L9" s="185"/>
      <c r="M9" s="185"/>
      <c r="O9" s="218" t="s">
        <v>35</v>
      </c>
      <c r="P9" s="212"/>
      <c r="Q9" s="212"/>
      <c r="R9" s="182">
        <f t="shared" si="2"/>
        <v>0</v>
      </c>
    </row>
    <row r="10" spans="1:18" x14ac:dyDescent="0.25">
      <c r="A10" s="71" t="s">
        <v>79</v>
      </c>
      <c r="B10" s="209"/>
      <c r="C10" s="210"/>
      <c r="D10" s="179">
        <f t="shared" si="0"/>
        <v>0</v>
      </c>
      <c r="E10" s="185"/>
      <c r="F10" s="185"/>
      <c r="G10" s="1"/>
      <c r="H10" s="234"/>
      <c r="I10" s="209"/>
      <c r="J10" s="210"/>
      <c r="K10" s="179">
        <f t="shared" si="1"/>
        <v>0</v>
      </c>
      <c r="L10" s="185"/>
      <c r="M10" s="185"/>
      <c r="O10" s="218" t="s">
        <v>40</v>
      </c>
      <c r="P10" s="212"/>
      <c r="Q10" s="212"/>
      <c r="R10" s="182">
        <f t="shared" si="2"/>
        <v>0</v>
      </c>
    </row>
    <row r="11" spans="1:18" ht="15.75" thickBot="1" x14ac:dyDescent="0.3">
      <c r="A11" s="71" t="s">
        <v>90</v>
      </c>
      <c r="B11" s="209"/>
      <c r="C11" s="210"/>
      <c r="D11" s="179">
        <f t="shared" si="0"/>
        <v>0</v>
      </c>
      <c r="E11" s="185"/>
      <c r="F11" s="185"/>
      <c r="G11" s="1"/>
      <c r="H11" s="234"/>
      <c r="I11" s="209"/>
      <c r="J11" s="210"/>
      <c r="K11" s="179">
        <f t="shared" si="1"/>
        <v>0</v>
      </c>
      <c r="L11" s="185"/>
      <c r="M11" s="185"/>
      <c r="O11" s="219" t="s">
        <v>44</v>
      </c>
      <c r="P11" s="233"/>
      <c r="Q11" s="233"/>
      <c r="R11" s="204">
        <f t="shared" si="2"/>
        <v>0</v>
      </c>
    </row>
    <row r="12" spans="1:18" ht="15.75" thickBot="1" x14ac:dyDescent="0.3">
      <c r="A12" s="71" t="s">
        <v>80</v>
      </c>
      <c r="B12" s="209"/>
      <c r="C12" s="210"/>
      <c r="D12" s="179">
        <f t="shared" si="0"/>
        <v>0</v>
      </c>
      <c r="E12" s="185"/>
      <c r="F12" s="185"/>
      <c r="G12" s="1"/>
      <c r="H12" s="234"/>
      <c r="I12" s="209"/>
      <c r="J12" s="210"/>
      <c r="K12" s="179">
        <f t="shared" si="1"/>
        <v>0</v>
      </c>
      <c r="L12" s="185"/>
      <c r="M12" s="185"/>
      <c r="O12" s="225" t="s">
        <v>47</v>
      </c>
      <c r="P12" s="208">
        <f>SUM(P5:P11)</f>
        <v>0</v>
      </c>
      <c r="Q12" s="205">
        <f>SUM(Q5:Q11)</f>
        <v>0</v>
      </c>
      <c r="R12" s="205">
        <f>SUM(R5:R11)</f>
        <v>0</v>
      </c>
    </row>
    <row r="13" spans="1:18" x14ac:dyDescent="0.25">
      <c r="A13" s="71" t="s">
        <v>81</v>
      </c>
      <c r="B13" s="209"/>
      <c r="C13" s="210"/>
      <c r="D13" s="179">
        <f t="shared" si="0"/>
        <v>0</v>
      </c>
      <c r="E13" s="185"/>
      <c r="F13" s="185"/>
      <c r="G13" s="1"/>
      <c r="H13" s="234"/>
      <c r="I13" s="209"/>
      <c r="J13" s="210"/>
      <c r="K13" s="179">
        <f t="shared" si="1"/>
        <v>0</v>
      </c>
      <c r="L13" s="185"/>
      <c r="M13" s="185"/>
      <c r="O13" t="s">
        <v>322</v>
      </c>
      <c r="R13" s="180" t="str">
        <f>IF(R12=P19+P20,"OK","POZOR! Součet neodpovídá počtu osob aktivity!")</f>
        <v>OK</v>
      </c>
    </row>
    <row r="14" spans="1:18" x14ac:dyDescent="0.25">
      <c r="A14" s="71" t="s">
        <v>93</v>
      </c>
      <c r="B14" s="209"/>
      <c r="C14" s="210"/>
      <c r="D14" s="179">
        <f t="shared" si="0"/>
        <v>0</v>
      </c>
      <c r="E14" s="185"/>
      <c r="F14" s="185"/>
      <c r="G14" s="1"/>
      <c r="H14" s="234"/>
      <c r="I14" s="209"/>
      <c r="J14" s="210"/>
      <c r="K14" s="179">
        <f t="shared" si="1"/>
        <v>0</v>
      </c>
      <c r="L14" s="185"/>
      <c r="M14" s="185"/>
    </row>
    <row r="15" spans="1:18" ht="15.75" thickBot="1" x14ac:dyDescent="0.3">
      <c r="A15" s="71" t="s">
        <v>94</v>
      </c>
      <c r="B15" s="209"/>
      <c r="C15" s="210"/>
      <c r="D15" s="179">
        <f t="shared" si="0"/>
        <v>0</v>
      </c>
      <c r="E15" s="185"/>
      <c r="F15" s="185"/>
      <c r="G15" s="1"/>
      <c r="H15" s="234"/>
      <c r="I15" s="209"/>
      <c r="J15" s="210"/>
      <c r="K15" s="179">
        <f t="shared" si="1"/>
        <v>0</v>
      </c>
      <c r="L15" s="185"/>
      <c r="M15" s="185"/>
    </row>
    <row r="16" spans="1:18" ht="19.5" thickBot="1" x14ac:dyDescent="0.3">
      <c r="A16" s="71" t="s">
        <v>82</v>
      </c>
      <c r="B16" s="209"/>
      <c r="C16" s="210"/>
      <c r="D16" s="179">
        <f t="shared" si="0"/>
        <v>0</v>
      </c>
      <c r="E16" s="185"/>
      <c r="F16" s="185"/>
      <c r="G16" s="1"/>
      <c r="H16" s="234"/>
      <c r="I16" s="209"/>
      <c r="J16" s="210"/>
      <c r="K16" s="179">
        <f t="shared" si="1"/>
        <v>0</v>
      </c>
      <c r="L16" s="185"/>
      <c r="M16" s="185"/>
      <c r="O16" s="236" t="s">
        <v>323</v>
      </c>
      <c r="P16" s="237"/>
    </row>
    <row r="17" spans="1:16" ht="15" customHeight="1" x14ac:dyDescent="0.25">
      <c r="A17" s="71" t="s">
        <v>96</v>
      </c>
      <c r="B17" s="209"/>
      <c r="C17" s="210"/>
      <c r="D17" s="179">
        <f t="shared" si="0"/>
        <v>0</v>
      </c>
      <c r="E17" s="185"/>
      <c r="F17" s="185"/>
      <c r="G17" s="1"/>
      <c r="H17" s="234"/>
      <c r="I17" s="209"/>
      <c r="J17" s="210"/>
      <c r="K17" s="179">
        <f t="shared" si="1"/>
        <v>0</v>
      </c>
      <c r="L17" s="185"/>
      <c r="M17" s="185"/>
      <c r="O17" s="221" t="s">
        <v>324</v>
      </c>
      <c r="P17" s="181">
        <f>B19+B32+B45</f>
        <v>0</v>
      </c>
    </row>
    <row r="18" spans="1:16" ht="15" customHeight="1" x14ac:dyDescent="0.25">
      <c r="A18" s="71" t="s">
        <v>83</v>
      </c>
      <c r="B18" s="209"/>
      <c r="C18" s="210"/>
      <c r="D18" s="179">
        <f t="shared" si="0"/>
        <v>0</v>
      </c>
      <c r="E18" s="185"/>
      <c r="F18" s="185"/>
      <c r="G18" s="1"/>
      <c r="H18" s="234"/>
      <c r="I18" s="209"/>
      <c r="J18" s="210"/>
      <c r="K18" s="179">
        <f t="shared" si="1"/>
        <v>0</v>
      </c>
      <c r="L18" s="185"/>
      <c r="M18" s="185"/>
      <c r="O18" s="218" t="s">
        <v>325</v>
      </c>
      <c r="P18" s="182">
        <f>I19+I32+I45</f>
        <v>0</v>
      </c>
    </row>
    <row r="19" spans="1:16" ht="30" customHeight="1" x14ac:dyDescent="0.25">
      <c r="A19" s="183" t="s">
        <v>84</v>
      </c>
      <c r="B19" s="184">
        <f>SUM(B5:B18)</f>
        <v>0</v>
      </c>
      <c r="C19" s="185"/>
      <c r="D19" s="186">
        <f>SUM(D5:D18)</f>
        <v>0</v>
      </c>
      <c r="E19" s="187">
        <f>SUM(E5:E18)</f>
        <v>0</v>
      </c>
      <c r="F19" s="186">
        <f>SUM(F5:F18)</f>
        <v>0</v>
      </c>
      <c r="G19" s="79"/>
      <c r="H19" s="183" t="s">
        <v>84</v>
      </c>
      <c r="I19" s="184">
        <f>SUM(I5:I18)</f>
        <v>0</v>
      </c>
      <c r="J19" s="185"/>
      <c r="K19" s="179">
        <f>SUM(K5:K18)</f>
        <v>0</v>
      </c>
      <c r="L19" s="187">
        <f>SUM(L5:L18)</f>
        <v>0</v>
      </c>
      <c r="M19" s="186">
        <f>SUM(M5:M18)</f>
        <v>0</v>
      </c>
      <c r="O19" s="222" t="s">
        <v>326</v>
      </c>
      <c r="P19" s="182">
        <f>P17+P18</f>
        <v>0</v>
      </c>
    </row>
    <row r="20" spans="1:16" ht="30" customHeight="1" thickBot="1" x14ac:dyDescent="0.3">
      <c r="A20" s="188" t="s">
        <v>85</v>
      </c>
      <c r="B20" s="189"/>
      <c r="C20" s="189"/>
      <c r="D20" s="190">
        <f>IF(D19=0,0,D19/B19)</f>
        <v>0</v>
      </c>
      <c r="E20" s="190"/>
      <c r="F20" s="190">
        <f>IF(F19=0,0,F19/E19)</f>
        <v>0</v>
      </c>
      <c r="G20" s="83"/>
      <c r="H20" s="188" t="s">
        <v>85</v>
      </c>
      <c r="I20" s="189"/>
      <c r="J20" s="189"/>
      <c r="K20" s="190">
        <f t="shared" ref="K20" si="3">IF(K19=0,0,K19/I19)</f>
        <v>0</v>
      </c>
      <c r="L20" s="190"/>
      <c r="M20" s="190">
        <f>IF(M19=0,0,M19/L19)</f>
        <v>0</v>
      </c>
      <c r="O20" s="223" t="s">
        <v>327</v>
      </c>
      <c r="P20" s="185"/>
    </row>
    <row r="21" spans="1:16" x14ac:dyDescent="0.25">
      <c r="A21" s="2"/>
      <c r="D21" s="84"/>
      <c r="H21" s="2"/>
      <c r="K21" s="84"/>
    </row>
    <row r="22" spans="1:16" ht="45" x14ac:dyDescent="0.25">
      <c r="A22" s="85" t="s">
        <v>86</v>
      </c>
      <c r="B22" s="86" t="s">
        <v>72</v>
      </c>
      <c r="C22" s="86" t="s">
        <v>73</v>
      </c>
      <c r="D22" s="87" t="s">
        <v>74</v>
      </c>
      <c r="E22" s="86" t="s">
        <v>143</v>
      </c>
      <c r="F22" s="87" t="s">
        <v>144</v>
      </c>
      <c r="G22" s="66"/>
      <c r="H22" s="85" t="s">
        <v>86</v>
      </c>
      <c r="I22" s="86" t="s">
        <v>72</v>
      </c>
      <c r="J22" s="86" t="s">
        <v>73</v>
      </c>
      <c r="K22" s="87" t="s">
        <v>74</v>
      </c>
      <c r="L22" s="86" t="s">
        <v>143</v>
      </c>
      <c r="M22" s="87" t="s">
        <v>144</v>
      </c>
    </row>
    <row r="23" spans="1:16" ht="15" customHeight="1" x14ac:dyDescent="0.25">
      <c r="A23" s="71" t="s">
        <v>102</v>
      </c>
      <c r="B23" s="214"/>
      <c r="C23" s="215"/>
      <c r="D23" s="206">
        <f t="shared" ref="D23:D31" si="4">B23*C23</f>
        <v>0</v>
      </c>
      <c r="E23" s="185"/>
      <c r="F23" s="185"/>
      <c r="G23" s="1"/>
      <c r="H23" s="234"/>
      <c r="I23" s="214"/>
      <c r="J23" s="215"/>
      <c r="K23" s="206">
        <f>I23*J23</f>
        <v>0</v>
      </c>
      <c r="L23" s="185"/>
      <c r="M23" s="185"/>
    </row>
    <row r="24" spans="1:16" x14ac:dyDescent="0.25">
      <c r="A24" s="71" t="s">
        <v>91</v>
      </c>
      <c r="B24" s="214"/>
      <c r="C24" s="215"/>
      <c r="D24" s="206">
        <f t="shared" si="4"/>
        <v>0</v>
      </c>
      <c r="E24" s="185"/>
      <c r="F24" s="185"/>
      <c r="G24" s="1"/>
      <c r="H24" s="234"/>
      <c r="I24" s="214"/>
      <c r="J24" s="215"/>
      <c r="K24" s="206">
        <f t="shared" ref="K24:K31" si="5">I24*J24</f>
        <v>0</v>
      </c>
      <c r="L24" s="185"/>
      <c r="M24" s="185"/>
    </row>
    <row r="25" spans="1:16" x14ac:dyDescent="0.25">
      <c r="A25" s="71" t="s">
        <v>105</v>
      </c>
      <c r="B25" s="214"/>
      <c r="C25" s="215"/>
      <c r="D25" s="206">
        <f t="shared" si="4"/>
        <v>0</v>
      </c>
      <c r="E25" s="185"/>
      <c r="F25" s="185"/>
      <c r="G25" s="1"/>
      <c r="H25" s="234"/>
      <c r="I25" s="214"/>
      <c r="J25" s="215"/>
      <c r="K25" s="206">
        <f t="shared" si="5"/>
        <v>0</v>
      </c>
      <c r="L25" s="185"/>
      <c r="M25" s="185"/>
    </row>
    <row r="26" spans="1:16" x14ac:dyDescent="0.25">
      <c r="A26" s="71" t="s">
        <v>92</v>
      </c>
      <c r="B26" s="214"/>
      <c r="C26" s="215"/>
      <c r="D26" s="206">
        <f t="shared" si="4"/>
        <v>0</v>
      </c>
      <c r="E26" s="185"/>
      <c r="F26" s="185"/>
      <c r="G26" s="1"/>
      <c r="H26" s="234"/>
      <c r="I26" s="214"/>
      <c r="J26" s="215"/>
      <c r="K26" s="206">
        <f t="shared" si="5"/>
        <v>0</v>
      </c>
      <c r="L26" s="185"/>
      <c r="M26" s="185"/>
    </row>
    <row r="27" spans="1:16" x14ac:dyDescent="0.25">
      <c r="A27" s="71" t="s">
        <v>95</v>
      </c>
      <c r="B27" s="214"/>
      <c r="C27" s="215"/>
      <c r="D27" s="206">
        <f t="shared" si="4"/>
        <v>0</v>
      </c>
      <c r="E27" s="185"/>
      <c r="F27" s="185"/>
      <c r="G27" s="1"/>
      <c r="H27" s="234"/>
      <c r="I27" s="214"/>
      <c r="J27" s="215"/>
      <c r="K27" s="206">
        <f t="shared" si="5"/>
        <v>0</v>
      </c>
      <c r="L27" s="185"/>
      <c r="M27" s="185"/>
    </row>
    <row r="28" spans="1:16" x14ac:dyDescent="0.25">
      <c r="A28" s="71" t="s">
        <v>97</v>
      </c>
      <c r="B28" s="214"/>
      <c r="C28" s="215"/>
      <c r="D28" s="206">
        <f t="shared" si="4"/>
        <v>0</v>
      </c>
      <c r="E28" s="185"/>
      <c r="F28" s="185"/>
      <c r="G28" s="1"/>
      <c r="H28" s="234"/>
      <c r="I28" s="214"/>
      <c r="J28" s="215"/>
      <c r="K28" s="206">
        <f t="shared" si="5"/>
        <v>0</v>
      </c>
      <c r="L28" s="185"/>
      <c r="M28" s="185"/>
    </row>
    <row r="29" spans="1:16" x14ac:dyDescent="0.25">
      <c r="A29" s="71" t="s">
        <v>110</v>
      </c>
      <c r="B29" s="214"/>
      <c r="C29" s="215"/>
      <c r="D29" s="206">
        <f t="shared" si="4"/>
        <v>0</v>
      </c>
      <c r="E29" s="185"/>
      <c r="F29" s="185"/>
      <c r="G29" s="1"/>
      <c r="H29" s="234"/>
      <c r="I29" s="214"/>
      <c r="J29" s="215"/>
      <c r="K29" s="206">
        <f t="shared" si="5"/>
        <v>0</v>
      </c>
      <c r="L29" s="185"/>
      <c r="M29" s="185"/>
    </row>
    <row r="30" spans="1:16" x14ac:dyDescent="0.25">
      <c r="A30" s="71" t="s">
        <v>111</v>
      </c>
      <c r="B30" s="214"/>
      <c r="C30" s="215"/>
      <c r="D30" s="206">
        <f t="shared" si="4"/>
        <v>0</v>
      </c>
      <c r="E30" s="185"/>
      <c r="F30" s="185"/>
      <c r="G30" s="1"/>
      <c r="H30" s="234"/>
      <c r="I30" s="214"/>
      <c r="J30" s="215"/>
      <c r="K30" s="206">
        <f t="shared" si="5"/>
        <v>0</v>
      </c>
      <c r="L30" s="185"/>
      <c r="M30" s="185"/>
    </row>
    <row r="31" spans="1:16" x14ac:dyDescent="0.25">
      <c r="A31" s="71" t="s">
        <v>98</v>
      </c>
      <c r="B31" s="214"/>
      <c r="C31" s="215"/>
      <c r="D31" s="206">
        <f t="shared" si="4"/>
        <v>0</v>
      </c>
      <c r="E31" s="185"/>
      <c r="F31" s="185"/>
      <c r="G31" s="1"/>
      <c r="H31" s="234"/>
      <c r="I31" s="214"/>
      <c r="J31" s="215"/>
      <c r="K31" s="206">
        <f t="shared" si="5"/>
        <v>0</v>
      </c>
      <c r="L31" s="185"/>
      <c r="M31" s="185"/>
    </row>
    <row r="32" spans="1:16" ht="30" customHeight="1" x14ac:dyDescent="0.25">
      <c r="A32" s="191" t="s">
        <v>84</v>
      </c>
      <c r="B32" s="192">
        <f>SUM(B23:B31)</f>
        <v>0</v>
      </c>
      <c r="C32" s="193"/>
      <c r="D32" s="194">
        <f>SUM(D23:D31)</f>
        <v>0</v>
      </c>
      <c r="E32" s="194">
        <f>SUM(E23:E31)</f>
        <v>0</v>
      </c>
      <c r="F32" s="194">
        <f>SUM(F23:F31)</f>
        <v>0</v>
      </c>
      <c r="G32" s="79"/>
      <c r="H32" s="191" t="s">
        <v>84</v>
      </c>
      <c r="I32" s="192">
        <f>SUM(I23:I31)</f>
        <v>0</v>
      </c>
      <c r="J32" s="193"/>
      <c r="K32" s="194">
        <f>SUM(K23:K31)</f>
        <v>0</v>
      </c>
      <c r="L32" s="194">
        <f>SUM(L23:L31)</f>
        <v>0</v>
      </c>
      <c r="M32" s="194">
        <f>SUM(M23:M31)</f>
        <v>0</v>
      </c>
    </row>
    <row r="33" spans="1:13" ht="30" customHeight="1" x14ac:dyDescent="0.25">
      <c r="A33" s="191" t="s">
        <v>85</v>
      </c>
      <c r="B33" s="189"/>
      <c r="C33" s="189"/>
      <c r="D33" s="195">
        <f>IF(D32=0,0,D32/B32)</f>
        <v>0</v>
      </c>
      <c r="E33" s="195"/>
      <c r="F33" s="195">
        <f>IF(F32=0,0,F32/E32)</f>
        <v>0</v>
      </c>
      <c r="G33" s="88"/>
      <c r="H33" s="191" t="s">
        <v>85</v>
      </c>
      <c r="I33" s="189"/>
      <c r="J33" s="189"/>
      <c r="K33" s="195">
        <f t="shared" ref="K33" si="6">IF(K32=0,0,K32/I32)</f>
        <v>0</v>
      </c>
      <c r="L33" s="195"/>
      <c r="M33" s="195">
        <f>IF(M32=0,0,M32/L32)</f>
        <v>0</v>
      </c>
    </row>
    <row r="34" spans="1:13" x14ac:dyDescent="0.25">
      <c r="A34" s="75"/>
      <c r="B34" s="89"/>
      <c r="C34" s="90"/>
      <c r="D34" s="84"/>
      <c r="H34" s="75"/>
      <c r="I34" s="89"/>
      <c r="J34" s="90"/>
      <c r="K34" s="84"/>
    </row>
    <row r="35" spans="1:13" ht="45" x14ac:dyDescent="0.25">
      <c r="A35" s="91" t="s">
        <v>99</v>
      </c>
      <c r="B35" s="92" t="s">
        <v>72</v>
      </c>
      <c r="C35" s="92" t="s">
        <v>73</v>
      </c>
      <c r="D35" s="93" t="s">
        <v>74</v>
      </c>
      <c r="E35" s="92" t="s">
        <v>143</v>
      </c>
      <c r="F35" s="93" t="s">
        <v>144</v>
      </c>
      <c r="G35" s="66"/>
      <c r="H35" s="91" t="s">
        <v>99</v>
      </c>
      <c r="I35" s="92" t="s">
        <v>72</v>
      </c>
      <c r="J35" s="92" t="s">
        <v>73</v>
      </c>
      <c r="K35" s="93" t="s">
        <v>74</v>
      </c>
      <c r="L35" s="92" t="s">
        <v>143</v>
      </c>
      <c r="M35" s="93" t="s">
        <v>144</v>
      </c>
    </row>
    <row r="36" spans="1:13" x14ac:dyDescent="0.25">
      <c r="A36" s="71" t="s">
        <v>100</v>
      </c>
      <c r="B36" s="214"/>
      <c r="C36" s="215"/>
      <c r="D36" s="207">
        <f t="shared" ref="D36:D44" si="7">B36*C36</f>
        <v>0</v>
      </c>
      <c r="E36" s="185"/>
      <c r="F36" s="185"/>
      <c r="G36" s="1"/>
      <c r="H36" s="234"/>
      <c r="I36" s="214"/>
      <c r="J36" s="215"/>
      <c r="K36" s="207">
        <f>I36*J36</f>
        <v>0</v>
      </c>
      <c r="L36" s="185"/>
      <c r="M36" s="185"/>
    </row>
    <row r="37" spans="1:13" x14ac:dyDescent="0.25">
      <c r="A37" s="71" t="s">
        <v>103</v>
      </c>
      <c r="B37" s="214"/>
      <c r="C37" s="215"/>
      <c r="D37" s="207">
        <f t="shared" si="7"/>
        <v>0</v>
      </c>
      <c r="E37" s="185"/>
      <c r="F37" s="185"/>
      <c r="G37" s="1"/>
      <c r="H37" s="234"/>
      <c r="I37" s="214"/>
      <c r="J37" s="215"/>
      <c r="K37" s="207">
        <f t="shared" ref="K37:K44" si="8">I37*J37</f>
        <v>0</v>
      </c>
      <c r="L37" s="185"/>
      <c r="M37" s="185"/>
    </row>
    <row r="38" spans="1:13" x14ac:dyDescent="0.25">
      <c r="A38" s="71" t="s">
        <v>104</v>
      </c>
      <c r="B38" s="214"/>
      <c r="C38" s="215"/>
      <c r="D38" s="207">
        <f t="shared" si="7"/>
        <v>0</v>
      </c>
      <c r="E38" s="185"/>
      <c r="F38" s="185"/>
      <c r="G38" s="1"/>
      <c r="H38" s="234"/>
      <c r="I38" s="214"/>
      <c r="J38" s="215"/>
      <c r="K38" s="207">
        <f t="shared" si="8"/>
        <v>0</v>
      </c>
      <c r="L38" s="185"/>
      <c r="M38" s="185"/>
    </row>
    <row r="39" spans="1:13" x14ac:dyDescent="0.25">
      <c r="A39" s="71" t="s">
        <v>106</v>
      </c>
      <c r="B39" s="214"/>
      <c r="C39" s="215"/>
      <c r="D39" s="207">
        <f t="shared" si="7"/>
        <v>0</v>
      </c>
      <c r="E39" s="185"/>
      <c r="F39" s="185"/>
      <c r="G39" s="1"/>
      <c r="H39" s="234"/>
      <c r="I39" s="214"/>
      <c r="J39" s="215"/>
      <c r="K39" s="207">
        <f t="shared" si="8"/>
        <v>0</v>
      </c>
      <c r="L39" s="185"/>
      <c r="M39" s="185"/>
    </row>
    <row r="40" spans="1:13" x14ac:dyDescent="0.25">
      <c r="A40" s="71" t="s">
        <v>108</v>
      </c>
      <c r="B40" s="214"/>
      <c r="C40" s="215"/>
      <c r="D40" s="207">
        <f t="shared" si="7"/>
        <v>0</v>
      </c>
      <c r="E40" s="185"/>
      <c r="F40" s="185"/>
      <c r="G40" s="1"/>
      <c r="H40" s="234"/>
      <c r="I40" s="214"/>
      <c r="J40" s="215"/>
      <c r="K40" s="207">
        <f t="shared" si="8"/>
        <v>0</v>
      </c>
      <c r="L40" s="185"/>
      <c r="M40" s="185"/>
    </row>
    <row r="41" spans="1:13" x14ac:dyDescent="0.25">
      <c r="A41" s="71" t="s">
        <v>350</v>
      </c>
      <c r="B41" s="214"/>
      <c r="C41" s="215"/>
      <c r="D41" s="207">
        <f t="shared" si="7"/>
        <v>0</v>
      </c>
      <c r="E41" s="185"/>
      <c r="F41" s="185"/>
      <c r="G41" s="1"/>
      <c r="H41" s="234"/>
      <c r="I41" s="214"/>
      <c r="J41" s="215"/>
      <c r="K41" s="207">
        <f t="shared" si="8"/>
        <v>0</v>
      </c>
      <c r="L41" s="185"/>
      <c r="M41" s="185"/>
    </row>
    <row r="42" spans="1:13" x14ac:dyDescent="0.25">
      <c r="A42" s="71" t="s">
        <v>112</v>
      </c>
      <c r="B42" s="214"/>
      <c r="C42" s="215"/>
      <c r="D42" s="207">
        <f t="shared" si="7"/>
        <v>0</v>
      </c>
      <c r="E42" s="185"/>
      <c r="F42" s="185"/>
      <c r="G42" s="1"/>
      <c r="H42" s="234"/>
      <c r="I42" s="214"/>
      <c r="J42" s="215"/>
      <c r="K42" s="207">
        <f t="shared" si="8"/>
        <v>0</v>
      </c>
      <c r="L42" s="185"/>
      <c r="M42" s="185"/>
    </row>
    <row r="43" spans="1:13" x14ac:dyDescent="0.25">
      <c r="A43" s="71" t="s">
        <v>107</v>
      </c>
      <c r="B43" s="214"/>
      <c r="C43" s="215"/>
      <c r="D43" s="207">
        <f t="shared" si="7"/>
        <v>0</v>
      </c>
      <c r="E43" s="185"/>
      <c r="F43" s="185"/>
      <c r="G43" s="1"/>
      <c r="H43" s="234"/>
      <c r="I43" s="214"/>
      <c r="J43" s="215"/>
      <c r="K43" s="207">
        <f t="shared" si="8"/>
        <v>0</v>
      </c>
      <c r="L43" s="185"/>
      <c r="M43" s="185"/>
    </row>
    <row r="44" spans="1:13" x14ac:dyDescent="0.25">
      <c r="A44" s="71" t="s">
        <v>113</v>
      </c>
      <c r="B44" s="214"/>
      <c r="C44" s="215"/>
      <c r="D44" s="207">
        <f t="shared" si="7"/>
        <v>0</v>
      </c>
      <c r="E44" s="185"/>
      <c r="F44" s="185"/>
      <c r="G44" s="1"/>
      <c r="H44" s="234"/>
      <c r="I44" s="214"/>
      <c r="J44" s="215"/>
      <c r="K44" s="207">
        <f t="shared" si="8"/>
        <v>0</v>
      </c>
      <c r="L44" s="185"/>
      <c r="M44" s="185"/>
    </row>
    <row r="45" spans="1:13" ht="30" customHeight="1" x14ac:dyDescent="0.25">
      <c r="A45" s="196" t="s">
        <v>84</v>
      </c>
      <c r="B45" s="197">
        <f>SUM(B36:B44)</f>
        <v>0</v>
      </c>
      <c r="C45" s="193"/>
      <c r="D45" s="198">
        <f>SUM(D36:D44)</f>
        <v>0</v>
      </c>
      <c r="E45" s="199">
        <f>SUM(E36:E44)</f>
        <v>0</v>
      </c>
      <c r="F45" s="199">
        <f>SUM(F36:F44)</f>
        <v>0</v>
      </c>
      <c r="G45" s="200"/>
      <c r="H45" s="196" t="s">
        <v>84</v>
      </c>
      <c r="I45" s="197">
        <f>SUM(I36:I44)</f>
        <v>0</v>
      </c>
      <c r="J45" s="193"/>
      <c r="K45" s="198">
        <f>SUM(K36:K44)</f>
        <v>0</v>
      </c>
      <c r="L45" s="199">
        <f>SUM(L36:L44)</f>
        <v>0</v>
      </c>
      <c r="M45" s="199">
        <f>SUM(M36:M44)</f>
        <v>0</v>
      </c>
    </row>
    <row r="46" spans="1:13" ht="30" customHeight="1" thickBot="1" x14ac:dyDescent="0.3">
      <c r="A46" s="196" t="s">
        <v>85</v>
      </c>
      <c r="B46" s="201"/>
      <c r="C46" s="201"/>
      <c r="D46" s="202">
        <f>IF(D45=0,0,D45/B45)</f>
        <v>0</v>
      </c>
      <c r="E46" s="202"/>
      <c r="F46" s="202">
        <f>IF(F45=0,0,F45/E45)</f>
        <v>0</v>
      </c>
      <c r="G46" s="203"/>
      <c r="H46" s="196" t="s">
        <v>85</v>
      </c>
      <c r="I46" s="201"/>
      <c r="J46" s="201"/>
      <c r="K46" s="202">
        <f t="shared" ref="K46" si="9">IF(K45=0,0,K45/I45)</f>
        <v>0</v>
      </c>
      <c r="L46" s="202"/>
      <c r="M46" s="202">
        <f>IF(M45=0,0,M45/L45)</f>
        <v>0</v>
      </c>
    </row>
  </sheetData>
  <sheetProtection algorithmName="SHA-512" hashValue="gH9nR8S90H1CF/AUp9LNj4vtS7vAv8ChPQ5k9TIc8Oh6HT4VZj9EwmUMXOzOtcE9FlPlL8vTI+F7jsP0i63HNA==" saltValue="jDi03Y2UyGWsOOcY4t0klQ==" spinCount="100000" sheet="1" objects="1" scenarios="1"/>
  <mergeCells count="5">
    <mergeCell ref="A1:R1"/>
    <mergeCell ref="A2:F3"/>
    <mergeCell ref="H2:M3"/>
    <mergeCell ref="O2:R3"/>
    <mergeCell ref="O16:P16"/>
  </mergeCells>
  <conditionalFormatting sqref="A32">
    <cfRule type="duplicateValues" dxfId="16" priority="3"/>
  </conditionalFormatting>
  <conditionalFormatting sqref="A39">
    <cfRule type="duplicateValues" dxfId="15" priority="2"/>
  </conditionalFormatting>
  <conditionalFormatting sqref="A40:A44 A23:A31 A36:A38 A5:A19">
    <cfRule type="duplicateValues" dxfId="14" priority="5"/>
  </conditionalFormatting>
  <conditionalFormatting sqref="A45">
    <cfRule type="duplicateValues" dxfId="13" priority="4"/>
  </conditionalFormatting>
  <conditionalFormatting sqref="H32">
    <cfRule type="duplicateValues" dxfId="12" priority="1"/>
  </conditionalFormatting>
  <dataValidations count="1">
    <dataValidation type="whole" errorStyle="warning" operator="equal" allowBlank="1" showInputMessage="1" showErrorMessage="1" errorTitle="Celkový počet" error="Celkový počet účastníků neodpovídá zadaným účastníkům." sqref="P12:Q12" xr:uid="{D0FF2A6B-685F-4CE1-ABA6-EFBF4949EF98}">
      <formula1>B19+E19+I19+L19+B32+E32+I32+L32+B45+E45+I45+L45</formula1>
    </dataValidation>
  </dataValidation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promptTitle="Vyberte zemi" xr:uid="{8E1073D4-D0EF-438B-B75A-13411CE3B538}">
          <x14:formula1>
            <xm:f>'Seznam partnerských zemí'!$A$3:$A$33</xm:f>
          </x14:formula1>
          <xm:sqref>H5:H18</xm:sqref>
        </x14:dataValidation>
        <x14:dataValidation type="list" allowBlank="1" showInputMessage="1" showErrorMessage="1" xr:uid="{A774DAEE-7087-4B73-9C18-853F93336D95}">
          <x14:formula1>
            <xm:f>'Seznam partnerských zemí'!$B$3:$B$77</xm:f>
          </x14:formula1>
          <xm:sqref>H23:H31</xm:sqref>
        </x14:dataValidation>
        <x14:dataValidation type="list" allowBlank="1" showInputMessage="1" showErrorMessage="1" xr:uid="{AAA87EAB-ABCC-48AC-9876-A601AC31A540}">
          <x14:formula1>
            <xm:f>'Seznam partnerských zemí'!$C$3:$C$66</xm:f>
          </x14:formula1>
          <xm:sqref>H36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001B2-AB78-4B06-95B6-38979FE6023C}">
  <sheetPr>
    <tabColor theme="5"/>
  </sheetPr>
  <dimension ref="A1:Z101"/>
  <sheetViews>
    <sheetView showGridLines="0" tabSelected="1" topLeftCell="H1" zoomScale="90" zoomScaleNormal="90" workbookViewId="0">
      <pane ySplit="4" topLeftCell="A9" activePane="bottomLeft" state="frozen"/>
      <selection pane="bottomLeft" activeCell="N71" sqref="N71"/>
    </sheetView>
  </sheetViews>
  <sheetFormatPr defaultColWidth="9.140625" defaultRowHeight="15" x14ac:dyDescent="0.25"/>
  <cols>
    <col min="1" max="1" width="10.140625" customWidth="1"/>
    <col min="2" max="2" width="9.85546875" customWidth="1"/>
    <col min="3" max="3" width="15.5703125" customWidth="1"/>
    <col min="4" max="4" width="14.28515625" bestFit="1" customWidth="1"/>
    <col min="5" max="5" width="14.28515625" style="58" bestFit="1" customWidth="1"/>
    <col min="6" max="6" width="10.5703125" customWidth="1"/>
    <col min="7" max="7" width="15" customWidth="1"/>
    <col min="8" max="8" width="9.140625" style="58"/>
    <col min="9" max="9" width="10" style="58" customWidth="1"/>
    <col min="10" max="10" width="4.140625" style="57" customWidth="1"/>
    <col min="11" max="11" width="17.85546875" customWidth="1"/>
    <col min="12" max="12" width="16.85546875" customWidth="1"/>
    <col min="13" max="13" width="8.85546875" style="58" customWidth="1"/>
    <col min="14" max="14" width="16.42578125" customWidth="1"/>
    <col min="15" max="15" width="11.5703125" style="58" customWidth="1"/>
    <col min="16" max="16" width="4.140625" customWidth="1"/>
    <col min="18" max="18" width="11.7109375" customWidth="1"/>
    <col min="19" max="19" width="13.5703125" customWidth="1"/>
    <col min="20" max="20" width="11.42578125" customWidth="1"/>
    <col min="21" max="21" width="13" style="58" customWidth="1"/>
    <col min="22" max="22" width="4.140625" customWidth="1"/>
    <col min="23" max="23" width="42" customWidth="1"/>
    <col min="24" max="24" width="14.5703125" customWidth="1"/>
    <col min="25" max="25" width="15.85546875" style="58" customWidth="1"/>
  </cols>
  <sheetData>
    <row r="1" spans="1:25" ht="29.25" customHeight="1" x14ac:dyDescent="0.25">
      <c r="A1" s="265" t="s">
        <v>0</v>
      </c>
      <c r="B1" s="266"/>
      <c r="C1" s="266"/>
      <c r="D1" s="266"/>
      <c r="E1" s="266"/>
      <c r="F1" s="266"/>
      <c r="G1" s="266"/>
      <c r="H1" s="266"/>
      <c r="I1" s="266"/>
      <c r="J1" s="266"/>
      <c r="K1" s="266"/>
      <c r="L1" s="266"/>
      <c r="M1" s="266"/>
      <c r="N1" s="266"/>
      <c r="O1" s="266"/>
      <c r="P1" s="266"/>
      <c r="Q1" s="266"/>
      <c r="R1" s="266"/>
      <c r="S1" s="266"/>
      <c r="T1" s="266"/>
      <c r="U1" s="266"/>
      <c r="V1" s="266"/>
      <c r="W1" s="266"/>
      <c r="X1" s="266"/>
      <c r="Y1" s="267"/>
    </row>
    <row r="2" spans="1:25" x14ac:dyDescent="0.25">
      <c r="A2" s="268" t="s">
        <v>1</v>
      </c>
      <c r="B2" s="269"/>
      <c r="C2" s="269"/>
      <c r="D2" s="269"/>
      <c r="E2" s="269"/>
      <c r="F2" s="269"/>
      <c r="G2" s="269"/>
      <c r="H2" s="269"/>
      <c r="I2" s="269"/>
      <c r="J2" s="269"/>
      <c r="K2" s="269"/>
      <c r="L2" s="269"/>
      <c r="M2" s="269"/>
      <c r="N2" s="269"/>
      <c r="O2" s="269"/>
      <c r="P2" s="269"/>
      <c r="Q2" s="269"/>
      <c r="R2" s="269"/>
      <c r="S2" s="269"/>
      <c r="T2" s="269"/>
      <c r="U2" s="269"/>
      <c r="V2" s="269"/>
      <c r="W2" s="269"/>
      <c r="X2" s="269"/>
      <c r="Y2" s="270"/>
    </row>
    <row r="3" spans="1:25" ht="25.5" customHeight="1" thickBot="1" x14ac:dyDescent="0.3">
      <c r="A3" s="271"/>
      <c r="B3" s="272"/>
      <c r="C3" s="272"/>
      <c r="D3" s="272"/>
      <c r="E3" s="272"/>
      <c r="F3" s="272"/>
      <c r="G3" s="272"/>
      <c r="H3" s="272"/>
      <c r="I3" s="272"/>
      <c r="J3" s="272"/>
      <c r="K3" s="272"/>
      <c r="L3" s="272"/>
      <c r="M3" s="272"/>
      <c r="N3" s="272"/>
      <c r="O3" s="272"/>
      <c r="P3" s="272"/>
      <c r="Q3" s="272"/>
      <c r="R3" s="272"/>
      <c r="S3" s="272"/>
      <c r="T3" s="272"/>
      <c r="U3" s="272"/>
      <c r="V3" s="272"/>
      <c r="W3" s="272"/>
      <c r="X3" s="272"/>
      <c r="Y3" s="273"/>
    </row>
    <row r="4" spans="1:25" ht="29.45" customHeight="1" x14ac:dyDescent="0.25">
      <c r="A4" s="259" t="s">
        <v>2</v>
      </c>
      <c r="B4" s="260"/>
      <c r="C4" s="260"/>
      <c r="D4" s="260"/>
      <c r="E4" s="260"/>
      <c r="F4" s="260"/>
      <c r="G4" s="260"/>
      <c r="H4" s="260"/>
      <c r="I4" s="261"/>
      <c r="K4" s="259" t="s">
        <v>3</v>
      </c>
      <c r="L4" s="260"/>
      <c r="M4" s="260"/>
      <c r="N4" s="260"/>
      <c r="O4" s="261"/>
      <c r="P4" s="96"/>
      <c r="Q4" s="259" t="s">
        <v>4</v>
      </c>
      <c r="R4" s="260"/>
      <c r="S4" s="260"/>
      <c r="T4" s="260"/>
      <c r="U4" s="261"/>
      <c r="V4" s="96"/>
      <c r="W4" s="262" t="s">
        <v>5</v>
      </c>
      <c r="X4" s="263"/>
      <c r="Y4" s="264"/>
    </row>
    <row r="5" spans="1:25" x14ac:dyDescent="0.25">
      <c r="A5" s="274"/>
      <c r="B5" s="274"/>
      <c r="C5" s="274"/>
      <c r="D5" s="274"/>
      <c r="E5" s="274"/>
      <c r="F5" s="274"/>
      <c r="G5" s="274"/>
      <c r="H5" s="274"/>
      <c r="I5" s="274"/>
      <c r="K5" s="274"/>
      <c r="L5" s="274"/>
      <c r="M5" s="274"/>
      <c r="N5" s="274"/>
      <c r="O5" s="274"/>
      <c r="P5" s="96"/>
      <c r="V5" s="96"/>
    </row>
    <row r="6" spans="1:25" ht="18.75" x14ac:dyDescent="0.25">
      <c r="A6" s="258" t="s">
        <v>6</v>
      </c>
      <c r="B6" s="258"/>
      <c r="C6" s="258"/>
      <c r="D6" s="258"/>
      <c r="E6" s="258"/>
      <c r="F6" s="258"/>
      <c r="G6" s="258"/>
      <c r="H6" s="258"/>
      <c r="I6" s="258"/>
      <c r="K6" s="258" t="s">
        <v>6</v>
      </c>
      <c r="L6" s="258"/>
      <c r="M6" s="258"/>
      <c r="N6" s="258"/>
      <c r="O6" s="258"/>
      <c r="P6" s="96"/>
      <c r="V6" s="96"/>
    </row>
    <row r="7" spans="1:25" ht="30" customHeight="1" x14ac:dyDescent="0.25">
      <c r="A7" s="97"/>
      <c r="B7" s="254" t="s">
        <v>9</v>
      </c>
      <c r="C7" s="254"/>
      <c r="D7" s="254"/>
      <c r="E7" s="254"/>
      <c r="F7" s="254" t="s">
        <v>10</v>
      </c>
      <c r="G7" s="254"/>
      <c r="H7" s="254"/>
      <c r="I7" s="254"/>
      <c r="K7" s="252"/>
      <c r="L7" s="252"/>
      <c r="M7" s="252"/>
      <c r="N7" s="252"/>
      <c r="O7" s="252"/>
      <c r="P7" s="96"/>
      <c r="Q7" s="275" t="s">
        <v>20</v>
      </c>
      <c r="R7" s="275"/>
      <c r="S7" s="275"/>
      <c r="T7" s="99" t="s">
        <v>21</v>
      </c>
      <c r="U7" s="100" t="s">
        <v>39</v>
      </c>
      <c r="V7" s="96"/>
      <c r="W7" s="101" t="s">
        <v>7</v>
      </c>
      <c r="X7" s="101"/>
      <c r="Y7" s="102" t="s">
        <v>8</v>
      </c>
    </row>
    <row r="8" spans="1:25" s="12" customFormat="1" ht="45.75" customHeight="1" x14ac:dyDescent="0.3">
      <c r="A8" s="103" t="s">
        <v>11</v>
      </c>
      <c r="B8" s="104" t="s">
        <v>12</v>
      </c>
      <c r="C8" s="104" t="s">
        <v>13</v>
      </c>
      <c r="D8" s="104" t="s">
        <v>14</v>
      </c>
      <c r="E8" s="105" t="s">
        <v>15</v>
      </c>
      <c r="F8" s="106" t="s">
        <v>16</v>
      </c>
      <c r="G8" s="106" t="s">
        <v>13</v>
      </c>
      <c r="H8" s="107" t="s">
        <v>17</v>
      </c>
      <c r="I8" s="108" t="s">
        <v>15</v>
      </c>
      <c r="J8" s="109"/>
      <c r="K8" s="110"/>
      <c r="L8" s="111" t="s">
        <v>332</v>
      </c>
      <c r="M8" s="112" t="s">
        <v>19</v>
      </c>
      <c r="N8" s="113" t="s">
        <v>333</v>
      </c>
      <c r="O8" s="114" t="s">
        <v>19</v>
      </c>
      <c r="P8" s="115"/>
      <c r="Q8" s="276" t="s">
        <v>28</v>
      </c>
      <c r="R8" s="277"/>
      <c r="S8" s="278"/>
      <c r="T8" s="15">
        <v>0</v>
      </c>
      <c r="U8" s="116">
        <f>T8*'Sazby pro 2024'!S4</f>
        <v>0</v>
      </c>
      <c r="V8" s="96"/>
      <c r="W8" s="303" t="s">
        <v>23</v>
      </c>
      <c r="X8" s="303"/>
      <c r="Y8" s="117">
        <f>X9+X10+X11+X12+X13+X14+X15+X16</f>
        <v>0</v>
      </c>
    </row>
    <row r="9" spans="1:25" ht="15" customHeight="1" x14ac:dyDescent="0.25">
      <c r="A9" s="60">
        <v>1</v>
      </c>
      <c r="B9" s="118">
        <f>'Krátkodobá mobilita'!B19+'Krátkodobá mobilita'!I19</f>
        <v>0</v>
      </c>
      <c r="C9" s="119">
        <f>IF(B9=0,0,('Krátkodobá mobilita'!D19+'Krátkodobá mobilita'!K19)/B9)</f>
        <v>0</v>
      </c>
      <c r="D9" s="120">
        <f>IF(C9&gt;14,((C9-14)*'Sazby pro 2024'!$C$5+14*'Sazby pro 2024'!$B$5),C9*'Sazby pro 2024'!$B$5)</f>
        <v>0</v>
      </c>
      <c r="E9" s="116">
        <f>B9*D9</f>
        <v>0</v>
      </c>
      <c r="F9" s="118">
        <f>'Krátkodobá mobilita'!E19+'Krátkodobá mobilita'!L19</f>
        <v>0</v>
      </c>
      <c r="G9" s="119">
        <f>IF(F9=0,0,('Krátkodobá mobilita'!F19+'Krátkodobá mobilita'!M19)/F9)</f>
        <v>0</v>
      </c>
      <c r="H9" s="120">
        <f>IF(G9&gt;14,((G9-14)*'Sazby pro 2024'!$G$5+14*'Sazby pro 2024'!$F$5),G9*'Sazby pro 2024'!$F$5)</f>
        <v>0</v>
      </c>
      <c r="I9" s="121">
        <f>F9*H9</f>
        <v>0</v>
      </c>
      <c r="K9" s="122" t="s">
        <v>24</v>
      </c>
      <c r="L9" s="118">
        <f>'Krátkodobá mobilita'!P5</f>
        <v>0</v>
      </c>
      <c r="M9" s="123">
        <f>L9*'Sazby pro 2024'!$K$4</f>
        <v>0</v>
      </c>
      <c r="N9" s="118">
        <f>'Krátkodobá mobilita'!Q5</f>
        <v>0</v>
      </c>
      <c r="O9" s="123">
        <f>N9*'Sazby pro 2024'!$L$4</f>
        <v>0</v>
      </c>
      <c r="P9" s="96"/>
      <c r="Q9" s="254" t="s">
        <v>25</v>
      </c>
      <c r="R9" s="254"/>
      <c r="S9" s="254"/>
      <c r="T9" s="10">
        <v>0</v>
      </c>
      <c r="U9" s="61">
        <v>0</v>
      </c>
      <c r="V9" s="96"/>
      <c r="W9" s="124" t="s">
        <v>6</v>
      </c>
      <c r="X9" s="125">
        <f>E12+I12</f>
        <v>0</v>
      </c>
    </row>
    <row r="10" spans="1:25" ht="15" customHeight="1" x14ac:dyDescent="0.25">
      <c r="A10" s="60">
        <v>2</v>
      </c>
      <c r="B10" s="118">
        <f>'Krátkodobá mobilita'!B32+'Krátkodobá mobilita'!I32</f>
        <v>0</v>
      </c>
      <c r="C10" s="119">
        <f>IF(B10=0,0,('Krátkodobá mobilita'!D32+'Krátkodobá mobilita'!K32)/B10)</f>
        <v>0</v>
      </c>
      <c r="D10" s="120">
        <f>IF(C10&gt;14,((C10-14)*'Sazby pro 2024'!$C$20+14*'Sazby pro 2024'!$B$20),C10*'Sazby pro 2024'!$B$20)</f>
        <v>0</v>
      </c>
      <c r="E10" s="116">
        <f t="shared" ref="E10:E11" si="0">B10*D10</f>
        <v>0</v>
      </c>
      <c r="F10" s="118">
        <f>'Krátkodobá mobilita'!E32+'Krátkodobá mobilita'!L32</f>
        <v>0</v>
      </c>
      <c r="G10" s="119">
        <f>IF(F10=0,0,('Krátkodobá mobilita'!F32+'Krátkodobá mobilita'!M32)/F10)</f>
        <v>0</v>
      </c>
      <c r="H10" s="120">
        <f>IF(G10&gt;14,((G10-14)*'Sazby pro 2024'!$G$20+14*'Sazby pro 2024'!$F$20),G10*'Sazby pro 2024'!$F$20)</f>
        <v>0</v>
      </c>
      <c r="I10" s="121">
        <f t="shared" ref="I10:I23" si="1">F10*H10</f>
        <v>0</v>
      </c>
      <c r="K10" s="122" t="s">
        <v>27</v>
      </c>
      <c r="L10" s="118">
        <f>'Krátkodobá mobilita'!P6</f>
        <v>0</v>
      </c>
      <c r="M10" s="123">
        <f>L10*'Sazby pro 2024'!$K$5</f>
        <v>0</v>
      </c>
      <c r="N10" s="118">
        <f>'Krátkodobá mobilita'!Q6</f>
        <v>0</v>
      </c>
      <c r="O10" s="123">
        <f>N10*'Sazby pro 2024'!$L$5</f>
        <v>0</v>
      </c>
      <c r="P10" s="96"/>
      <c r="T10" s="126" t="s">
        <v>32</v>
      </c>
      <c r="U10" s="116">
        <f>U8+U9</f>
        <v>0</v>
      </c>
      <c r="V10" s="96"/>
      <c r="W10" s="124" t="s">
        <v>133</v>
      </c>
      <c r="X10" s="125">
        <f>E24+I24</f>
        <v>0</v>
      </c>
    </row>
    <row r="11" spans="1:25" x14ac:dyDescent="0.25">
      <c r="A11" s="60">
        <v>3</v>
      </c>
      <c r="B11" s="118">
        <f>'Krátkodobá mobilita'!B45+'Krátkodobá mobilita'!I45</f>
        <v>0</v>
      </c>
      <c r="C11" s="119">
        <f>IF(B11=0,0,('Krátkodobá mobilita'!D45+'Krátkodobá mobilita'!K45)/B11)</f>
        <v>0</v>
      </c>
      <c r="D11" s="120">
        <f>IF(C11&gt;14,((C11-14)*'Sazby pro 2024'!$C$31+14*'Sazby pro 2024'!$B$31),C11*'Sazby pro 2024'!$B$31)</f>
        <v>0</v>
      </c>
      <c r="E11" s="116">
        <f t="shared" si="0"/>
        <v>0</v>
      </c>
      <c r="F11" s="118">
        <f>'Krátkodobá mobilita'!E45+'Krátkodobá mobilita'!L45</f>
        <v>0</v>
      </c>
      <c r="G11" s="119">
        <f>IF(F11=0,0,('Krátkodobá mobilita'!F45+'Krátkodobá mobilita'!M45)/F11)</f>
        <v>0</v>
      </c>
      <c r="H11" s="120">
        <f>IF(G11&gt;14,((G11-14)*'Sazby pro 2024'!$G$31+14*'Sazby pro 2024'!$F$31),G11*'Sazby pro 2024'!$F$31)</f>
        <v>0</v>
      </c>
      <c r="I11" s="121">
        <f t="shared" si="1"/>
        <v>0</v>
      </c>
      <c r="K11" s="122" t="s">
        <v>30</v>
      </c>
      <c r="L11" s="118">
        <f>'Krátkodobá mobilita'!P7</f>
        <v>0</v>
      </c>
      <c r="M11" s="123">
        <f>L11*'Sazby pro 2024'!$K$6</f>
        <v>0</v>
      </c>
      <c r="N11" s="118">
        <f>'Krátkodobá mobilita'!Q7</f>
        <v>0</v>
      </c>
      <c r="O11" s="123">
        <f>N11*'Sazby pro 2024'!$L$6</f>
        <v>0</v>
      </c>
      <c r="P11" s="96"/>
      <c r="Q11" s="13"/>
      <c r="R11" s="13"/>
      <c r="S11" s="13"/>
      <c r="T11" s="13"/>
      <c r="U11" s="127"/>
      <c r="V11" s="96"/>
      <c r="W11" s="124" t="s">
        <v>128</v>
      </c>
      <c r="X11" s="125">
        <f>E36+I36</f>
        <v>0</v>
      </c>
    </row>
    <row r="12" spans="1:25" ht="15" customHeight="1" x14ac:dyDescent="0.25">
      <c r="A12" s="128" t="s">
        <v>32</v>
      </c>
      <c r="B12" s="129">
        <f>SUM(B9:B11)</f>
        <v>0</v>
      </c>
      <c r="C12" s="130"/>
      <c r="D12" s="131"/>
      <c r="E12" s="132">
        <f>SUM(E9:E11)</f>
        <v>0</v>
      </c>
      <c r="F12" s="129"/>
      <c r="G12" s="130"/>
      <c r="H12" s="131"/>
      <c r="I12" s="133">
        <f>SUM(I9:I11)</f>
        <v>0</v>
      </c>
      <c r="K12" s="122" t="s">
        <v>33</v>
      </c>
      <c r="L12" s="118">
        <f>'Krátkodobá mobilita'!P8</f>
        <v>0</v>
      </c>
      <c r="M12" s="123">
        <f>L12*'Sazby pro 2024'!$K$7</f>
        <v>0</v>
      </c>
      <c r="N12" s="118">
        <f>'Krátkodobá mobilita'!Q8</f>
        <v>0</v>
      </c>
      <c r="O12" s="123">
        <f>N12*'Sazby pro 2024'!$L$7</f>
        <v>0</v>
      </c>
      <c r="P12" s="96"/>
      <c r="Q12" s="13"/>
      <c r="V12" s="96"/>
      <c r="W12" s="124" t="s">
        <v>141</v>
      </c>
      <c r="X12" s="125">
        <f>E49+I49</f>
        <v>0</v>
      </c>
    </row>
    <row r="13" spans="1:25" ht="15" customHeight="1" x14ac:dyDescent="0.25">
      <c r="G13" s="134"/>
      <c r="K13" s="122" t="s">
        <v>35</v>
      </c>
      <c r="L13" s="118">
        <f>'Krátkodobá mobilita'!P9</f>
        <v>0</v>
      </c>
      <c r="M13" s="123">
        <f>L13*'Sazby pro 2024'!$K$8</f>
        <v>0</v>
      </c>
      <c r="N13" s="118">
        <f>'Krátkodobá mobilita'!Q9</f>
        <v>0</v>
      </c>
      <c r="O13" s="123">
        <f>N13*'Sazby pro 2024'!$L$8</f>
        <v>0</v>
      </c>
      <c r="P13" s="96"/>
      <c r="V13" s="96"/>
      <c r="W13" s="124" t="s">
        <v>131</v>
      </c>
      <c r="X13" s="125">
        <f>E61</f>
        <v>0</v>
      </c>
    </row>
    <row r="14" spans="1:25" ht="16.5" customHeight="1" x14ac:dyDescent="0.25">
      <c r="A14" s="293" t="s">
        <v>37</v>
      </c>
      <c r="B14" s="293"/>
      <c r="C14" s="293"/>
      <c r="D14" s="98" t="s">
        <v>38</v>
      </c>
      <c r="E14" s="135" t="s">
        <v>39</v>
      </c>
      <c r="G14" s="134"/>
      <c r="K14" s="122" t="s">
        <v>40</v>
      </c>
      <c r="L14" s="118">
        <f>'Krátkodobá mobilita'!P10</f>
        <v>0</v>
      </c>
      <c r="M14" s="123">
        <f>L14*'Sazby pro 2024'!$K$9</f>
        <v>0</v>
      </c>
      <c r="N14" s="118">
        <f>'Krátkodobá mobilita'!Q10</f>
        <v>0</v>
      </c>
      <c r="O14" s="123">
        <f>N14*'Sazby pro 2024'!$L$9</f>
        <v>0</v>
      </c>
      <c r="P14" s="96"/>
      <c r="Q14" s="280" t="s">
        <v>41</v>
      </c>
      <c r="R14" s="281"/>
      <c r="S14" s="281"/>
      <c r="T14" s="282"/>
      <c r="U14" s="116" t="s">
        <v>39</v>
      </c>
      <c r="V14" s="96"/>
      <c r="W14" s="124" t="s">
        <v>339</v>
      </c>
      <c r="X14" s="125">
        <f>E72</f>
        <v>0</v>
      </c>
    </row>
    <row r="15" spans="1:25" ht="18" customHeight="1" x14ac:dyDescent="0.25">
      <c r="A15" s="254" t="s">
        <v>43</v>
      </c>
      <c r="B15" s="254"/>
      <c r="C15" s="254"/>
      <c r="D15" s="118">
        <f>'Krátkodobá mobilita'!P17</f>
        <v>0</v>
      </c>
      <c r="E15" s="116">
        <f>D15*'Sazby pro 2024'!L21</f>
        <v>0</v>
      </c>
      <c r="G15" s="134"/>
      <c r="K15" s="122" t="s">
        <v>44</v>
      </c>
      <c r="L15" s="118">
        <f>'Krátkodobá mobilita'!P11</f>
        <v>0</v>
      </c>
      <c r="M15" s="123">
        <f>L15*'Sazby pro 2024'!$K$10</f>
        <v>0</v>
      </c>
      <c r="N15" s="118">
        <f>'Krátkodobá mobilita'!Q11</f>
        <v>0</v>
      </c>
      <c r="O15" s="123">
        <f>N15*'Sazby pro 2024'!$L$10</f>
        <v>0</v>
      </c>
      <c r="P15" s="96"/>
      <c r="Q15" s="279" t="s">
        <v>21</v>
      </c>
      <c r="R15" s="279"/>
      <c r="S15" s="279"/>
      <c r="T15" s="10">
        <v>0</v>
      </c>
      <c r="U15" s="116">
        <f>T15*'Sazby pro 2024'!S6</f>
        <v>0</v>
      </c>
      <c r="V15" s="96"/>
      <c r="W15" s="124" t="s">
        <v>132</v>
      </c>
      <c r="X15" s="125">
        <f>E83</f>
        <v>0</v>
      </c>
    </row>
    <row r="16" spans="1:25" ht="15.75" customHeight="1" x14ac:dyDescent="0.25">
      <c r="A16" s="255" t="s">
        <v>46</v>
      </c>
      <c r="B16" s="256"/>
      <c r="C16" s="257"/>
      <c r="D16" s="118">
        <f>'Krátkodobá mobilita'!P18</f>
        <v>0</v>
      </c>
      <c r="E16" s="116">
        <f>D16*'Sazby pro 2024'!$L$25</f>
        <v>0</v>
      </c>
      <c r="G16" s="134"/>
      <c r="K16" s="137" t="s">
        <v>47</v>
      </c>
      <c r="L16" s="136">
        <f>SUM(L9:L15)</f>
        <v>0</v>
      </c>
      <c r="M16" s="135">
        <f>SUM(M9:M15)</f>
        <v>0</v>
      </c>
      <c r="N16" s="136">
        <f>SUM(N9:N15)</f>
        <v>0</v>
      </c>
      <c r="O16" s="135">
        <f>SUM(O9:O15)</f>
        <v>0</v>
      </c>
      <c r="P16" s="96"/>
      <c r="V16" s="96"/>
      <c r="W16" s="124" t="s">
        <v>129</v>
      </c>
      <c r="X16" s="125">
        <f>E92</f>
        <v>0</v>
      </c>
    </row>
    <row r="17" spans="1:26" ht="27.75" customHeight="1" x14ac:dyDescent="0.3">
      <c r="G17" s="134"/>
      <c r="P17" s="96"/>
      <c r="Q17" s="280" t="s">
        <v>345</v>
      </c>
      <c r="R17" s="281"/>
      <c r="S17" s="281"/>
      <c r="T17" s="282"/>
      <c r="U17" s="116" t="s">
        <v>39</v>
      </c>
      <c r="V17" s="96"/>
      <c r="W17" s="301" t="s">
        <v>26</v>
      </c>
      <c r="X17" s="302"/>
      <c r="Y17" s="138">
        <f>X18+X19+X20+X21+X22+X23+X24+X25</f>
        <v>0</v>
      </c>
      <c r="Z17" s="12"/>
    </row>
    <row r="18" spans="1:26" ht="19.5" customHeight="1" x14ac:dyDescent="0.25">
      <c r="A18" s="300" t="s">
        <v>50</v>
      </c>
      <c r="B18" s="300"/>
      <c r="C18" s="300"/>
      <c r="D18" s="300"/>
      <c r="E18" s="300"/>
      <c r="F18" s="300"/>
      <c r="G18" s="300"/>
      <c r="H18" s="300"/>
      <c r="I18" s="300"/>
      <c r="K18" s="300" t="s">
        <v>50</v>
      </c>
      <c r="L18" s="300"/>
      <c r="M18" s="300"/>
      <c r="N18" s="300"/>
      <c r="O18" s="300"/>
      <c r="P18" s="96"/>
      <c r="Q18" s="279" t="s">
        <v>344</v>
      </c>
      <c r="R18" s="279"/>
      <c r="S18" s="279"/>
      <c r="T18" s="120">
        <v>800</v>
      </c>
      <c r="U18" s="116">
        <f>IF($B$61*$C$61*'Sazby pro 2024'!$S$7&gt;$B$61*T18,$B$61*T18,$B$61*$C$61*'Sazby pro 2024'!$S$7)</f>
        <v>0</v>
      </c>
      <c r="V18" s="96"/>
      <c r="W18" s="124" t="s">
        <v>6</v>
      </c>
      <c r="X18" s="125">
        <f>M16+O16</f>
        <v>0</v>
      </c>
      <c r="Z18" s="12"/>
    </row>
    <row r="19" spans="1:26" ht="18.75" x14ac:dyDescent="0.25">
      <c r="B19" s="299" t="s">
        <v>9</v>
      </c>
      <c r="C19" s="299"/>
      <c r="D19" s="299"/>
      <c r="E19" s="299"/>
      <c r="F19" s="299" t="s">
        <v>10</v>
      </c>
      <c r="G19" s="299"/>
      <c r="H19" s="299"/>
      <c r="I19" s="299"/>
      <c r="K19" s="252"/>
      <c r="L19" s="252"/>
      <c r="M19" s="252"/>
      <c r="N19" s="252"/>
      <c r="O19" s="252"/>
      <c r="P19" s="96"/>
      <c r="V19" s="96"/>
      <c r="W19" s="124" t="s">
        <v>133</v>
      </c>
      <c r="X19" s="125">
        <f>M28+O28</f>
        <v>0</v>
      </c>
    </row>
    <row r="20" spans="1:26" ht="45" x14ac:dyDescent="0.25">
      <c r="A20" s="103" t="s">
        <v>11</v>
      </c>
      <c r="B20" s="104" t="s">
        <v>12</v>
      </c>
      <c r="C20" s="104" t="s">
        <v>13</v>
      </c>
      <c r="D20" s="104" t="s">
        <v>14</v>
      </c>
      <c r="E20" s="105" t="s">
        <v>15</v>
      </c>
      <c r="F20" s="106" t="s">
        <v>16</v>
      </c>
      <c r="G20" s="106" t="s">
        <v>13</v>
      </c>
      <c r="H20" s="107" t="s">
        <v>17</v>
      </c>
      <c r="I20" s="108" t="s">
        <v>15</v>
      </c>
      <c r="K20" s="110"/>
      <c r="L20" s="111" t="s">
        <v>332</v>
      </c>
      <c r="M20" s="112" t="s">
        <v>19</v>
      </c>
      <c r="N20" s="113" t="s">
        <v>333</v>
      </c>
      <c r="O20" s="114" t="s">
        <v>19</v>
      </c>
      <c r="P20" s="96"/>
      <c r="Q20" s="275" t="s">
        <v>51</v>
      </c>
      <c r="R20" s="275"/>
      <c r="S20" s="275"/>
      <c r="T20" s="99" t="s">
        <v>21</v>
      </c>
      <c r="U20" s="116" t="s">
        <v>39</v>
      </c>
      <c r="V20" s="96"/>
      <c r="W20" s="124" t="s">
        <v>128</v>
      </c>
      <c r="X20" s="125">
        <f>M40+O40</f>
        <v>0</v>
      </c>
    </row>
    <row r="21" spans="1:26" x14ac:dyDescent="0.25">
      <c r="A21" s="60">
        <v>1</v>
      </c>
      <c r="B21" s="118">
        <f>ErasmusPro!B19+ErasmusPro!I19</f>
        <v>0</v>
      </c>
      <c r="C21" s="119">
        <f>IF(B21=0,0,(ErasmusPro!D19+ErasmusPro!K19)/B21)</f>
        <v>0</v>
      </c>
      <c r="D21" s="120">
        <f>IF(C21&gt;14,((C21-14)*'Sazby pro 2024'!$C$5+14*'Sazby pro 2024'!$B$5),C21*'Sazby pro 2024'!$B$5)</f>
        <v>0</v>
      </c>
      <c r="E21" s="116">
        <f t="shared" ref="E21:E71" si="2">B21*D21</f>
        <v>0</v>
      </c>
      <c r="F21" s="118">
        <f>ErasmusPro!E19+ErasmusPro!L19</f>
        <v>0</v>
      </c>
      <c r="G21" s="119">
        <f>IF(F21=0,0,(ErasmusPro!F19+ErasmusPro!M19)/F21)</f>
        <v>0</v>
      </c>
      <c r="H21" s="120">
        <f>IF(G21&gt;14,((G21-14)*'Sazby pro 2024'!$G$5+14*'Sazby pro 2024'!$F$5),G21*'Sazby pro 2024'!$F$5)</f>
        <v>0</v>
      </c>
      <c r="I21" s="121">
        <f t="shared" si="1"/>
        <v>0</v>
      </c>
      <c r="K21" s="122" t="s">
        <v>24</v>
      </c>
      <c r="L21" s="118">
        <f>ErasmusPro!P5</f>
        <v>0</v>
      </c>
      <c r="M21" s="123">
        <f>L21*'Sazby pro 2024'!$K$4</f>
        <v>0</v>
      </c>
      <c r="N21" s="139">
        <f>ErasmusPro!Q5</f>
        <v>0</v>
      </c>
      <c r="O21" s="123">
        <f>N21*'Sazby pro 2024'!$L$4</f>
        <v>0</v>
      </c>
      <c r="P21" s="96"/>
      <c r="Q21" s="279" t="s">
        <v>52</v>
      </c>
      <c r="R21" s="279"/>
      <c r="S21" s="279"/>
      <c r="T21" s="10">
        <v>0</v>
      </c>
      <c r="U21" s="120">
        <f>T21*'Sazby pro 2024'!S8</f>
        <v>0</v>
      </c>
      <c r="V21" s="96"/>
      <c r="W21" s="124" t="s">
        <v>141</v>
      </c>
      <c r="X21" s="125">
        <f>M53+O53</f>
        <v>0</v>
      </c>
    </row>
    <row r="22" spans="1:26" x14ac:dyDescent="0.25">
      <c r="A22" s="60">
        <v>2</v>
      </c>
      <c r="B22" s="118">
        <f>ErasmusPro!B32+ErasmusPro!I32</f>
        <v>0</v>
      </c>
      <c r="C22" s="119">
        <f>IF(B22=0,0,(ErasmusPro!D32+ErasmusPro!K32)/B22)</f>
        <v>0</v>
      </c>
      <c r="D22" s="120">
        <f>IF(C22&gt;14,((C22-14)*'Sazby pro 2024'!$C$20+14*'Sazby pro 2024'!$B$20),C22*'Sazby pro 2024'!$B$20)</f>
        <v>0</v>
      </c>
      <c r="E22" s="116">
        <f t="shared" si="2"/>
        <v>0</v>
      </c>
      <c r="F22" s="118">
        <f>ErasmusPro!E32+ErasmusPro!L32</f>
        <v>0</v>
      </c>
      <c r="G22" s="119">
        <f>IF(F22=0,0,(ErasmusPro!F32+ErasmusPro!M32)/F22)</f>
        <v>0</v>
      </c>
      <c r="H22" s="120">
        <f>IF(G22&gt;14,((G22-14)*'Sazby pro 2024'!$G$20+14*'Sazby pro 2024'!$F$20),G22*'Sazby pro 2024'!$F$20)</f>
        <v>0</v>
      </c>
      <c r="I22" s="121">
        <f t="shared" si="1"/>
        <v>0</v>
      </c>
      <c r="K22" s="122" t="s">
        <v>27</v>
      </c>
      <c r="L22" s="118">
        <f>ErasmusPro!P6</f>
        <v>0</v>
      </c>
      <c r="M22" s="123">
        <f>L22*'Sazby pro 2024'!$K$5</f>
        <v>0</v>
      </c>
      <c r="N22" s="139">
        <f>ErasmusPro!Q6</f>
        <v>0</v>
      </c>
      <c r="O22" s="123">
        <f>N22*'Sazby pro 2024'!$L$5</f>
        <v>0</v>
      </c>
      <c r="P22" s="96"/>
      <c r="Q22" s="279" t="s">
        <v>53</v>
      </c>
      <c r="R22" s="279"/>
      <c r="S22" s="279"/>
      <c r="T22" s="136">
        <f>B24</f>
        <v>0</v>
      </c>
      <c r="U22" s="120">
        <f>T22*'Sazby pro 2024'!S9</f>
        <v>0</v>
      </c>
      <c r="V22" s="96"/>
      <c r="W22" s="124" t="s">
        <v>131</v>
      </c>
      <c r="X22" s="125">
        <f>M65+O65</f>
        <v>0</v>
      </c>
    </row>
    <row r="23" spans="1:26" x14ac:dyDescent="0.25">
      <c r="A23" s="60">
        <v>3</v>
      </c>
      <c r="B23" s="118">
        <f>ErasmusPro!B45+ErasmusPro!I45</f>
        <v>0</v>
      </c>
      <c r="C23" s="119">
        <f>IF(B23=0,0,(ErasmusPro!D45+ErasmusPro!K45)/B23)</f>
        <v>0</v>
      </c>
      <c r="D23" s="120">
        <f>IF(C23&gt;14,((C23-14)*'Sazby pro 2024'!$C$31+14*'Sazby pro 2024'!$B$31),C23*'Sazby pro 2024'!$B$31)</f>
        <v>0</v>
      </c>
      <c r="E23" s="116">
        <f t="shared" si="2"/>
        <v>0</v>
      </c>
      <c r="F23" s="118">
        <f>ErasmusPro!E45+ErasmusPro!L45</f>
        <v>0</v>
      </c>
      <c r="G23" s="119">
        <f>IF(F23=0,0,(ErasmusPro!F45+ErasmusPro!M45)/F23)</f>
        <v>0</v>
      </c>
      <c r="H23" s="120">
        <f>IF(G23&gt;14,((G23-14)*'Sazby pro 2024'!$G$31+14*'Sazby pro 2024'!$F$31),G23*'Sazby pro 2024'!$F$31)</f>
        <v>0</v>
      </c>
      <c r="I23" s="121">
        <f t="shared" si="1"/>
        <v>0</v>
      </c>
      <c r="K23" s="122" t="s">
        <v>30</v>
      </c>
      <c r="L23" s="118">
        <f>ErasmusPro!P7</f>
        <v>0</v>
      </c>
      <c r="M23" s="123">
        <f>L23*'Sazby pro 2024'!$K$6</f>
        <v>0</v>
      </c>
      <c r="N23" s="139">
        <f>ErasmusPro!Q7</f>
        <v>0</v>
      </c>
      <c r="O23" s="123">
        <f>N23*'Sazby pro 2024'!$L$6</f>
        <v>0</v>
      </c>
      <c r="P23" s="96"/>
      <c r="T23" s="126" t="s">
        <v>32</v>
      </c>
      <c r="U23" s="120">
        <f>SUM(U21:U22)</f>
        <v>0</v>
      </c>
      <c r="V23" s="96"/>
      <c r="W23" s="124" t="s">
        <v>339</v>
      </c>
      <c r="X23" s="125">
        <f>M76+O76</f>
        <v>0</v>
      </c>
    </row>
    <row r="24" spans="1:26" x14ac:dyDescent="0.25">
      <c r="A24" s="140" t="s">
        <v>32</v>
      </c>
      <c r="B24" s="141">
        <f>SUM(B21:B23)</f>
        <v>0</v>
      </c>
      <c r="C24" s="142"/>
      <c r="D24" s="143"/>
      <c r="E24" s="144">
        <f>SUM(E21:E23)</f>
        <v>0</v>
      </c>
      <c r="F24" s="141"/>
      <c r="G24" s="142"/>
      <c r="H24" s="143"/>
      <c r="I24" s="145">
        <f>SUM(I21:I23)</f>
        <v>0</v>
      </c>
      <c r="K24" s="122" t="s">
        <v>33</v>
      </c>
      <c r="L24" s="118">
        <v>0</v>
      </c>
      <c r="M24" s="123">
        <f>L24*'Sazby pro 2024'!$K$7</f>
        <v>0</v>
      </c>
      <c r="N24" s="139">
        <f>ErasmusPro!Q8</f>
        <v>0</v>
      </c>
      <c r="O24" s="123">
        <f>N24*'Sazby pro 2024'!$L$7</f>
        <v>0</v>
      </c>
      <c r="P24" s="96"/>
      <c r="V24" s="96"/>
      <c r="W24" s="124" t="s">
        <v>132</v>
      </c>
      <c r="X24" s="125">
        <f>M87+O87</f>
        <v>0</v>
      </c>
    </row>
    <row r="25" spans="1:26" ht="15" customHeight="1" x14ac:dyDescent="0.25">
      <c r="B25" s="1"/>
      <c r="C25" s="146"/>
      <c r="E25" s="127"/>
      <c r="I25" s="127"/>
      <c r="K25" s="122" t="s">
        <v>35</v>
      </c>
      <c r="L25" s="118">
        <f>ErasmusPro!P9</f>
        <v>0</v>
      </c>
      <c r="M25" s="123">
        <f>L25*'Sazby pro 2024'!$K$8</f>
        <v>0</v>
      </c>
      <c r="N25" s="139">
        <f>ErasmusPro!Q9</f>
        <v>0</v>
      </c>
      <c r="O25" s="123">
        <f>N25*'Sazby pro 2024'!$L$8</f>
        <v>0</v>
      </c>
      <c r="P25" s="96"/>
      <c r="Q25" s="275" t="s">
        <v>54</v>
      </c>
      <c r="R25" s="275"/>
      <c r="S25" s="275"/>
      <c r="T25" s="275"/>
      <c r="U25" s="304" t="s">
        <v>22</v>
      </c>
      <c r="V25" s="96"/>
      <c r="W25" s="124" t="s">
        <v>129</v>
      </c>
      <c r="X25" s="125">
        <f>M98+O98</f>
        <v>0</v>
      </c>
    </row>
    <row r="26" spans="1:26" ht="27" customHeight="1" x14ac:dyDescent="0.3">
      <c r="A26" s="294" t="s">
        <v>37</v>
      </c>
      <c r="B26" s="294"/>
      <c r="C26" s="294"/>
      <c r="D26" s="98" t="s">
        <v>38</v>
      </c>
      <c r="E26" s="135" t="s">
        <v>39</v>
      </c>
      <c r="I26" s="127"/>
      <c r="K26" s="122" t="s">
        <v>40</v>
      </c>
      <c r="L26" s="118">
        <f>ErasmusPro!P10</f>
        <v>0</v>
      </c>
      <c r="M26" s="123">
        <f>L26*'Sazby pro 2024'!$K$9</f>
        <v>0</v>
      </c>
      <c r="N26" s="139">
        <f>ErasmusPro!Q10</f>
        <v>0</v>
      </c>
      <c r="O26" s="123">
        <f>N26*'Sazby pro 2024'!$L$9</f>
        <v>0</v>
      </c>
      <c r="P26" s="96"/>
      <c r="Q26" s="275"/>
      <c r="R26" s="275"/>
      <c r="S26" s="275"/>
      <c r="T26" s="275"/>
      <c r="U26" s="304"/>
      <c r="V26" s="96"/>
      <c r="W26" s="301" t="s">
        <v>29</v>
      </c>
      <c r="X26" s="302"/>
      <c r="Y26" s="138">
        <f>X27+X28+X29+X30+X31+X32+X33+X34+X35</f>
        <v>0</v>
      </c>
    </row>
    <row r="27" spans="1:26" ht="15" customHeight="1" x14ac:dyDescent="0.25">
      <c r="A27" s="254" t="s">
        <v>43</v>
      </c>
      <c r="B27" s="254"/>
      <c r="C27" s="254"/>
      <c r="D27" s="118">
        <f>ErasmusPro!P17</f>
        <v>0</v>
      </c>
      <c r="E27" s="116">
        <f>D27*'Sazby pro 2024'!L24</f>
        <v>0</v>
      </c>
      <c r="I27" s="127"/>
      <c r="K27" s="122" t="s">
        <v>44</v>
      </c>
      <c r="L27" s="118">
        <f>ErasmusPro!P11</f>
        <v>0</v>
      </c>
      <c r="M27" s="123">
        <f>L27*'Sazby pro 2024'!$K$10</f>
        <v>0</v>
      </c>
      <c r="N27" s="139">
        <f>ErasmusPro!Q11</f>
        <v>0</v>
      </c>
      <c r="O27" s="123">
        <f>N27*'Sazby pro 2024'!$L$10</f>
        <v>0</v>
      </c>
      <c r="P27" s="96"/>
      <c r="U27" s="61">
        <v>0</v>
      </c>
      <c r="V27" s="96"/>
      <c r="W27" s="124" t="s">
        <v>6</v>
      </c>
      <c r="X27" s="125">
        <f>E15+E16</f>
        <v>0</v>
      </c>
    </row>
    <row r="28" spans="1:26" x14ac:dyDescent="0.25">
      <c r="A28" s="255" t="s">
        <v>46</v>
      </c>
      <c r="B28" s="256"/>
      <c r="C28" s="257"/>
      <c r="D28" s="118">
        <f>ErasmusPro!P18</f>
        <v>0</v>
      </c>
      <c r="E28" s="116">
        <f>D28*'Sazby pro 2024'!$L$25</f>
        <v>0</v>
      </c>
      <c r="I28" s="127"/>
      <c r="K28" s="137" t="s">
        <v>47</v>
      </c>
      <c r="L28" s="136">
        <f>SUM(L21:L27)</f>
        <v>0</v>
      </c>
      <c r="M28" s="135">
        <f>SUM(M21:M27)</f>
        <v>0</v>
      </c>
      <c r="N28" s="136">
        <f>SUM(N21:N27)</f>
        <v>0</v>
      </c>
      <c r="O28" s="135">
        <f>SUM(O21:O27)</f>
        <v>0</v>
      </c>
      <c r="P28" s="96"/>
      <c r="V28" s="96"/>
      <c r="W28" s="124" t="s">
        <v>133</v>
      </c>
      <c r="X28" s="125">
        <f>E27+E28</f>
        <v>0</v>
      </c>
    </row>
    <row r="29" spans="1:26" x14ac:dyDescent="0.25">
      <c r="B29" s="1"/>
      <c r="C29" s="146"/>
      <c r="E29" s="127"/>
      <c r="I29" s="127"/>
      <c r="P29" s="96"/>
      <c r="Q29" s="275" t="s">
        <v>55</v>
      </c>
      <c r="R29" s="275"/>
      <c r="S29" s="275"/>
      <c r="T29" s="275"/>
      <c r="U29" s="304" t="s">
        <v>22</v>
      </c>
      <c r="V29" s="96"/>
      <c r="W29" s="124" t="s">
        <v>128</v>
      </c>
      <c r="X29" s="125">
        <f>E39+E40</f>
        <v>0</v>
      </c>
    </row>
    <row r="30" spans="1:26" ht="18.75" x14ac:dyDescent="0.25">
      <c r="A30" s="298" t="s">
        <v>334</v>
      </c>
      <c r="B30" s="298"/>
      <c r="C30" s="298"/>
      <c r="D30" s="298"/>
      <c r="E30" s="298"/>
      <c r="F30" s="298"/>
      <c r="G30" s="298"/>
      <c r="H30" s="298"/>
      <c r="I30" s="298"/>
      <c r="K30" s="298" t="s">
        <v>56</v>
      </c>
      <c r="L30" s="298"/>
      <c r="M30" s="298"/>
      <c r="N30" s="298"/>
      <c r="O30" s="298"/>
      <c r="P30" s="96"/>
      <c r="Q30" s="275"/>
      <c r="R30" s="275"/>
      <c r="S30" s="275"/>
      <c r="T30" s="275"/>
      <c r="U30" s="304"/>
      <c r="V30" s="96"/>
      <c r="W30" s="124" t="s">
        <v>141</v>
      </c>
      <c r="X30" s="125">
        <f>E52</f>
        <v>0</v>
      </c>
    </row>
    <row r="31" spans="1:26" ht="18.75" x14ac:dyDescent="0.25">
      <c r="B31" s="299" t="s">
        <v>9</v>
      </c>
      <c r="C31" s="299"/>
      <c r="D31" s="299"/>
      <c r="E31" s="299"/>
      <c r="F31" s="299" t="s">
        <v>10</v>
      </c>
      <c r="G31" s="299"/>
      <c r="H31" s="299"/>
      <c r="I31" s="299"/>
      <c r="K31" s="252"/>
      <c r="L31" s="252"/>
      <c r="M31" s="252"/>
      <c r="N31" s="252"/>
      <c r="O31" s="252"/>
      <c r="P31" s="96"/>
      <c r="U31" s="61">
        <v>0</v>
      </c>
      <c r="V31" s="96"/>
      <c r="W31" s="124" t="s">
        <v>131</v>
      </c>
      <c r="X31" s="125">
        <f>E64</f>
        <v>0</v>
      </c>
    </row>
    <row r="32" spans="1:26" ht="45" x14ac:dyDescent="0.25">
      <c r="A32" s="103" t="s">
        <v>11</v>
      </c>
      <c r="B32" s="104" t="s">
        <v>12</v>
      </c>
      <c r="C32" s="104" t="s">
        <v>13</v>
      </c>
      <c r="D32" s="104" t="s">
        <v>14</v>
      </c>
      <c r="E32" s="105" t="s">
        <v>15</v>
      </c>
      <c r="F32" s="106" t="s">
        <v>16</v>
      </c>
      <c r="G32" s="106" t="s">
        <v>13</v>
      </c>
      <c r="H32" s="107" t="s">
        <v>17</v>
      </c>
      <c r="I32" s="108" t="s">
        <v>15</v>
      </c>
      <c r="K32" s="110"/>
      <c r="L32" s="111" t="s">
        <v>18</v>
      </c>
      <c r="M32" s="112" t="s">
        <v>19</v>
      </c>
      <c r="N32" s="113" t="s">
        <v>333</v>
      </c>
      <c r="O32" s="114" t="s">
        <v>19</v>
      </c>
      <c r="P32" s="96"/>
      <c r="V32" s="96"/>
      <c r="W32" s="124" t="s">
        <v>339</v>
      </c>
      <c r="X32" s="125">
        <f>E75+E76</f>
        <v>0</v>
      </c>
    </row>
    <row r="33" spans="1:25" x14ac:dyDescent="0.25">
      <c r="A33" s="60">
        <v>1</v>
      </c>
      <c r="B33" s="118">
        <f>Soutěže!B19+Soutěže!I19</f>
        <v>0</v>
      </c>
      <c r="C33" s="119">
        <f>IF(B33=0,0,(Soutěže!D19+Soutěže!K19)/B33)</f>
        <v>0</v>
      </c>
      <c r="D33" s="120">
        <f>IF(C33&gt;14,((C33-14)*'Sazby pro 2024'!$C$5+14*'Sazby pro 2024'!$B$5),C33*'Sazby pro 2024'!$B$5)</f>
        <v>0</v>
      </c>
      <c r="E33" s="116">
        <f t="shared" ref="E33:E35" si="3">B33*D33</f>
        <v>0</v>
      </c>
      <c r="F33" s="118">
        <f>Soutěže!E19+Soutěže!L19</f>
        <v>0</v>
      </c>
      <c r="G33" s="119">
        <f>IF(F33=0,0,(Soutěže!F19+Soutěže!M19)/F33)</f>
        <v>0</v>
      </c>
      <c r="H33" s="120">
        <f>IF(G33&gt;14,((G33-14)*'Sazby pro 2024'!$G$5+14*'Sazby pro 2024'!$F$5),G33*'Sazby pro 2024'!$F$5)</f>
        <v>0</v>
      </c>
      <c r="I33" s="121">
        <f t="shared" ref="I33:I35" si="4">F33*H33</f>
        <v>0</v>
      </c>
      <c r="K33" s="122" t="s">
        <v>24</v>
      </c>
      <c r="L33" s="118">
        <f>Soutěže!P5</f>
        <v>0</v>
      </c>
      <c r="M33" s="123">
        <f>L33*'Sazby pro 2024'!$K$4</f>
        <v>0</v>
      </c>
      <c r="N33" s="139">
        <f>Soutěže!Q5</f>
        <v>0</v>
      </c>
      <c r="O33" s="123">
        <f>N33*'Sazby pro 2024'!$L$4</f>
        <v>0</v>
      </c>
      <c r="P33" s="96"/>
      <c r="V33" s="96"/>
      <c r="W33" s="124" t="s">
        <v>132</v>
      </c>
      <c r="X33" s="125">
        <f>E86+E87</f>
        <v>0</v>
      </c>
    </row>
    <row r="34" spans="1:25" x14ac:dyDescent="0.25">
      <c r="A34" s="60">
        <v>2</v>
      </c>
      <c r="B34" s="118">
        <f>Soutěže!B32+Soutěže!I32</f>
        <v>0</v>
      </c>
      <c r="C34" s="119">
        <f>IF(B34=0,0,(Soutěže!D32+Soutěže!K32)/B34)</f>
        <v>0</v>
      </c>
      <c r="D34" s="120">
        <f>IF(C34&gt;14,((C34-14)*'Sazby pro 2024'!$C$20+14*'Sazby pro 2024'!$B$20),C34*'Sazby pro 2024'!$B$20)</f>
        <v>0</v>
      </c>
      <c r="E34" s="116">
        <f t="shared" si="3"/>
        <v>0</v>
      </c>
      <c r="F34" s="118">
        <f>Soutěže!E32+Soutěže!L32</f>
        <v>0</v>
      </c>
      <c r="G34" s="119">
        <f>IF(F34=0,0,(Soutěže!F32+Soutěže!M32)/F34)</f>
        <v>0</v>
      </c>
      <c r="H34" s="120">
        <f>IF(G34&gt;14,((G34-14)*'Sazby pro 2024'!$G$20+14*'Sazby pro 2024'!$F$20),G34*'Sazby pro 2024'!$F$20)</f>
        <v>0</v>
      </c>
      <c r="I34" s="121">
        <f t="shared" si="4"/>
        <v>0</v>
      </c>
      <c r="K34" s="122" t="s">
        <v>27</v>
      </c>
      <c r="L34" s="118">
        <f>Soutěže!P6</f>
        <v>0</v>
      </c>
      <c r="M34" s="123">
        <f>L34*'Sazby pro 2024'!$K$5</f>
        <v>0</v>
      </c>
      <c r="N34" s="139">
        <f>Soutěže!Q6</f>
        <v>0</v>
      </c>
      <c r="O34" s="123">
        <f>N34*'Sazby pro 2024'!$L$5</f>
        <v>0</v>
      </c>
      <c r="P34" s="96"/>
      <c r="V34" s="96"/>
      <c r="W34" s="124" t="s">
        <v>129</v>
      </c>
      <c r="X34" s="125">
        <f>E95</f>
        <v>0</v>
      </c>
    </row>
    <row r="35" spans="1:25" x14ac:dyDescent="0.25">
      <c r="A35" s="60">
        <v>3</v>
      </c>
      <c r="B35" s="118">
        <f>Soutěže!B45+Soutěže!I45</f>
        <v>0</v>
      </c>
      <c r="C35" s="119">
        <f>IF(B35=0,0,(Soutěže!D45+Soutěže!K45)/B35)</f>
        <v>0</v>
      </c>
      <c r="D35" s="120">
        <f>IF(C35&gt;14,((C35-14)*'Sazby pro 2024'!$C$31+14*'Sazby pro 2024'!$B$31),C35*'Sazby pro 2024'!$B$31)</f>
        <v>0</v>
      </c>
      <c r="E35" s="116">
        <f t="shared" si="3"/>
        <v>0</v>
      </c>
      <c r="F35" s="118">
        <f>Soutěže!E45+Soutěže!L45</f>
        <v>0</v>
      </c>
      <c r="G35" s="119">
        <f>IF(F35=0,0,(Soutěže!F45+Soutěže!M45)/F35)</f>
        <v>0</v>
      </c>
      <c r="H35" s="120">
        <f>IF(G35&gt;14,((G35-14)*'Sazby pro 2024'!$G$31+14*'Sazby pro 2024'!$F$31),G35*'Sazby pro 2024'!$F$31)</f>
        <v>0</v>
      </c>
      <c r="I35" s="121">
        <f t="shared" si="4"/>
        <v>0</v>
      </c>
      <c r="K35" s="122" t="s">
        <v>30</v>
      </c>
      <c r="L35" s="118">
        <f>Soutěže!P7</f>
        <v>0</v>
      </c>
      <c r="M35" s="123">
        <f>L35*'Sazby pro 2024'!$K$6</f>
        <v>0</v>
      </c>
      <c r="N35" s="139">
        <f>Soutěže!Q7</f>
        <v>0</v>
      </c>
      <c r="O35" s="123">
        <f>N35*'Sazby pro 2024'!$L$6</f>
        <v>0</v>
      </c>
      <c r="P35" s="96"/>
      <c r="V35" s="96"/>
      <c r="W35" s="147" t="s">
        <v>346</v>
      </c>
      <c r="X35" s="125">
        <f>E101</f>
        <v>0</v>
      </c>
    </row>
    <row r="36" spans="1:25" ht="18.75" x14ac:dyDescent="0.3">
      <c r="A36" s="148" t="s">
        <v>32</v>
      </c>
      <c r="B36" s="148"/>
      <c r="C36" s="149"/>
      <c r="D36" s="150"/>
      <c r="E36" s="151">
        <f>SUM(E33:E35)</f>
        <v>0</v>
      </c>
      <c r="F36" s="148"/>
      <c r="G36" s="149"/>
      <c r="H36" s="150"/>
      <c r="I36" s="152">
        <f>SUM(I33:I35)</f>
        <v>0</v>
      </c>
      <c r="K36" s="122" t="s">
        <v>33</v>
      </c>
      <c r="L36" s="118">
        <f>Soutěže!P8</f>
        <v>0</v>
      </c>
      <c r="M36" s="123">
        <f>L36*'Sazby pro 2024'!$K$7</f>
        <v>0</v>
      </c>
      <c r="N36" s="139">
        <f>Soutěže!Q8</f>
        <v>0</v>
      </c>
      <c r="O36" s="123">
        <f>N36*'Sazby pro 2024'!$L$7</f>
        <v>0</v>
      </c>
      <c r="P36" s="96"/>
      <c r="V36" s="96"/>
      <c r="W36" s="301" t="s">
        <v>31</v>
      </c>
      <c r="X36" s="302"/>
      <c r="Y36" s="138">
        <f>U10</f>
        <v>0</v>
      </c>
    </row>
    <row r="37" spans="1:25" ht="18.75" x14ac:dyDescent="0.3">
      <c r="B37" s="1"/>
      <c r="C37" s="146"/>
      <c r="E37" s="127"/>
      <c r="I37" s="127"/>
      <c r="K37" s="122" t="s">
        <v>35</v>
      </c>
      <c r="L37" s="118">
        <f>Soutěže!P9</f>
        <v>0</v>
      </c>
      <c r="M37" s="123">
        <f>L37*'Sazby pro 2024'!$K$8</f>
        <v>0</v>
      </c>
      <c r="N37" s="139">
        <f>Soutěže!Q9</f>
        <v>0</v>
      </c>
      <c r="O37" s="123">
        <f>N37*'Sazby pro 2024'!$L$8</f>
        <v>0</v>
      </c>
      <c r="P37" s="96"/>
      <c r="V37" s="96"/>
      <c r="W37" s="307" t="s">
        <v>34</v>
      </c>
      <c r="X37" s="308"/>
      <c r="Y37" s="138">
        <f>U15</f>
        <v>0</v>
      </c>
    </row>
    <row r="38" spans="1:25" ht="18.75" x14ac:dyDescent="0.3">
      <c r="A38" s="295" t="s">
        <v>37</v>
      </c>
      <c r="B38" s="295"/>
      <c r="C38" s="295"/>
      <c r="D38" s="98" t="s">
        <v>38</v>
      </c>
      <c r="E38" s="135" t="s">
        <v>39</v>
      </c>
      <c r="I38" s="127"/>
      <c r="K38" s="122" t="s">
        <v>40</v>
      </c>
      <c r="L38" s="118">
        <f>Soutěže!P10</f>
        <v>0</v>
      </c>
      <c r="M38" s="123">
        <f>L38*'Sazby pro 2024'!$K$9</f>
        <v>0</v>
      </c>
      <c r="N38" s="139">
        <f>Soutěže!Q10</f>
        <v>0</v>
      </c>
      <c r="O38" s="123">
        <f>N38*'Sazby pro 2024'!$L$9</f>
        <v>0</v>
      </c>
      <c r="P38" s="96"/>
      <c r="V38" s="96"/>
      <c r="W38" s="307" t="s">
        <v>36</v>
      </c>
      <c r="X38" s="308"/>
      <c r="Y38" s="138">
        <f>U18</f>
        <v>0</v>
      </c>
    </row>
    <row r="39" spans="1:25" ht="18.75" x14ac:dyDescent="0.3">
      <c r="A39" s="254" t="s">
        <v>43</v>
      </c>
      <c r="B39" s="254"/>
      <c r="C39" s="254"/>
      <c r="D39" s="118">
        <f>Soutěže!P17</f>
        <v>0</v>
      </c>
      <c r="E39" s="116">
        <f>D39*'Sazby pro 2024'!L16</f>
        <v>0</v>
      </c>
      <c r="I39" s="127"/>
      <c r="K39" s="122" t="s">
        <v>44</v>
      </c>
      <c r="L39" s="118">
        <f>Soutěže!P11</f>
        <v>0</v>
      </c>
      <c r="M39" s="123">
        <f>L39*'Sazby pro 2024'!$K$10</f>
        <v>0</v>
      </c>
      <c r="N39" s="139">
        <f>Soutěže!Q11</f>
        <v>0</v>
      </c>
      <c r="O39" s="123">
        <f>N39*'Sazby pro 2024'!$L$10</f>
        <v>0</v>
      </c>
      <c r="P39" s="96"/>
      <c r="V39" s="96"/>
      <c r="W39" s="307" t="s">
        <v>42</v>
      </c>
      <c r="X39" s="308"/>
      <c r="Y39" s="138">
        <f>U23</f>
        <v>0</v>
      </c>
    </row>
    <row r="40" spans="1:25" ht="18.75" x14ac:dyDescent="0.3">
      <c r="A40" s="255" t="s">
        <v>46</v>
      </c>
      <c r="B40" s="256"/>
      <c r="C40" s="257"/>
      <c r="D40" s="118">
        <f>Soutěže!P18</f>
        <v>0</v>
      </c>
      <c r="E40" s="116">
        <f>D40*'Sazby pro 2024'!$L$25</f>
        <v>0</v>
      </c>
      <c r="I40" s="127"/>
      <c r="K40" s="137" t="s">
        <v>47</v>
      </c>
      <c r="L40" s="136">
        <f>SUM(L33:L39)</f>
        <v>0</v>
      </c>
      <c r="M40" s="135">
        <f>SUM(M33:M39)</f>
        <v>0</v>
      </c>
      <c r="N40" s="136">
        <f>SUM(N33:N39)</f>
        <v>0</v>
      </c>
      <c r="O40" s="135">
        <f>SUM(O33:O39)</f>
        <v>0</v>
      </c>
      <c r="P40" s="96"/>
      <c r="V40" s="96"/>
      <c r="W40" s="307" t="s">
        <v>45</v>
      </c>
      <c r="X40" s="308"/>
      <c r="Y40" s="138">
        <f>U27</f>
        <v>0</v>
      </c>
    </row>
    <row r="41" spans="1:25" ht="19.5" thickBot="1" x14ac:dyDescent="0.35">
      <c r="A41" s="59"/>
      <c r="B41" s="59"/>
      <c r="C41" s="59"/>
      <c r="D41" s="153"/>
      <c r="E41" s="127"/>
      <c r="I41" s="127"/>
      <c r="K41" s="1"/>
      <c r="L41" s="1"/>
      <c r="M41" s="127"/>
      <c r="N41" s="1"/>
      <c r="O41" s="127"/>
      <c r="P41" s="96"/>
      <c r="V41" s="96"/>
      <c r="W41" s="301" t="s">
        <v>48</v>
      </c>
      <c r="X41" s="302"/>
      <c r="Y41" s="154">
        <f>U31*0.8</f>
        <v>0</v>
      </c>
    </row>
    <row r="42" spans="1:25" ht="21.75" thickBot="1" x14ac:dyDescent="0.4">
      <c r="A42" s="59"/>
      <c r="B42" s="59"/>
      <c r="C42" s="59"/>
      <c r="D42" s="153"/>
      <c r="E42" s="127"/>
      <c r="I42" s="127"/>
      <c r="K42" s="1"/>
      <c r="M42" s="127"/>
      <c r="N42" s="1"/>
      <c r="O42" s="127"/>
      <c r="P42" s="96"/>
      <c r="V42" s="96"/>
      <c r="W42" s="305" t="s">
        <v>49</v>
      </c>
      <c r="X42" s="306"/>
      <c r="Y42" s="155">
        <f>SUM(Y8:Y41)</f>
        <v>0</v>
      </c>
    </row>
    <row r="43" spans="1:25" ht="18.75" x14ac:dyDescent="0.25">
      <c r="A43" s="287" t="s">
        <v>141</v>
      </c>
      <c r="B43" s="287"/>
      <c r="C43" s="287"/>
      <c r="D43" s="287"/>
      <c r="E43" s="287"/>
      <c r="F43" s="287"/>
      <c r="G43" s="287"/>
      <c r="H43" s="287"/>
      <c r="I43" s="287"/>
      <c r="K43" s="287" t="s">
        <v>141</v>
      </c>
      <c r="L43" s="287"/>
      <c r="M43" s="287"/>
      <c r="N43" s="287"/>
      <c r="O43" s="287"/>
      <c r="P43" s="96"/>
      <c r="V43" s="96"/>
      <c r="W43" s="58"/>
      <c r="X43" s="58"/>
    </row>
    <row r="44" spans="1:25" ht="18.75" x14ac:dyDescent="0.25">
      <c r="A44" s="97"/>
      <c r="B44" s="254" t="s">
        <v>9</v>
      </c>
      <c r="C44" s="254"/>
      <c r="D44" s="254"/>
      <c r="E44" s="254"/>
      <c r="F44" s="254" t="s">
        <v>10</v>
      </c>
      <c r="G44" s="254"/>
      <c r="H44" s="254"/>
      <c r="I44" s="254"/>
      <c r="K44" s="252"/>
      <c r="L44" s="252"/>
      <c r="M44" s="252"/>
      <c r="N44" s="252"/>
      <c r="O44" s="252"/>
      <c r="P44" s="96"/>
      <c r="V44" s="96"/>
    </row>
    <row r="45" spans="1:25" ht="45" x14ac:dyDescent="0.25">
      <c r="A45" s="103" t="s">
        <v>11</v>
      </c>
      <c r="B45" s="104" t="s">
        <v>12</v>
      </c>
      <c r="C45" s="104" t="s">
        <v>13</v>
      </c>
      <c r="D45" s="104" t="s">
        <v>14</v>
      </c>
      <c r="E45" s="105" t="s">
        <v>15</v>
      </c>
      <c r="F45" s="106" t="s">
        <v>16</v>
      </c>
      <c r="G45" s="106" t="s">
        <v>337</v>
      </c>
      <c r="H45" s="107" t="s">
        <v>17</v>
      </c>
      <c r="I45" s="108" t="s">
        <v>15</v>
      </c>
      <c r="J45" s="109"/>
      <c r="K45" s="110"/>
      <c r="L45" s="111" t="s">
        <v>18</v>
      </c>
      <c r="M45" s="112" t="s">
        <v>19</v>
      </c>
      <c r="N45" s="113" t="s">
        <v>333</v>
      </c>
      <c r="O45" s="114" t="s">
        <v>19</v>
      </c>
      <c r="P45" s="96"/>
      <c r="V45" s="96"/>
    </row>
    <row r="46" spans="1:25" x14ac:dyDescent="0.25">
      <c r="A46" s="60">
        <v>1</v>
      </c>
      <c r="B46" s="118">
        <f>'Skupinová mobilita'!B19</f>
        <v>0</v>
      </c>
      <c r="C46" s="119">
        <f>IF(B46=0,0,('Skupinová mobilita'!D19)/B46)</f>
        <v>0</v>
      </c>
      <c r="D46" s="120">
        <f>IF(C46&gt;14,((C46-14)*'Sazby pro 2024'!$C$5+14*'Sazby pro 2024'!$B$5),C46*'Sazby pro 2024'!$B$5)</f>
        <v>0</v>
      </c>
      <c r="E46" s="116">
        <f>B46*D46</f>
        <v>0</v>
      </c>
      <c r="F46" s="118">
        <f>'Skupinová mobilita'!E19</f>
        <v>0</v>
      </c>
      <c r="G46" s="119">
        <f>IF(F46=0,0,('Skupinová mobilita'!F19)/F46)</f>
        <v>0</v>
      </c>
      <c r="H46" s="120">
        <f>IF(G46&gt;14,((G46-14)*'Sazby pro 2024'!$G$5+14*'Sazby pro 2024'!$F$5),G46*'Sazby pro 2024'!$F$5)</f>
        <v>0</v>
      </c>
      <c r="I46" s="121">
        <f>F46*H46</f>
        <v>0</v>
      </c>
      <c r="K46" s="122" t="s">
        <v>24</v>
      </c>
      <c r="L46" s="118">
        <f>'Skupinová mobilita'!P5</f>
        <v>0</v>
      </c>
      <c r="M46" s="123">
        <f>L46*'Sazby pro 2024'!$K$4</f>
        <v>0</v>
      </c>
      <c r="N46" s="139">
        <f>'Skupinová mobilita'!Q5</f>
        <v>0</v>
      </c>
      <c r="O46" s="123">
        <f>N46*'Sazby pro 2024'!$L$4</f>
        <v>0</v>
      </c>
      <c r="P46" s="96"/>
      <c r="V46" s="96"/>
    </row>
    <row r="47" spans="1:25" x14ac:dyDescent="0.25">
      <c r="A47" s="60">
        <v>2</v>
      </c>
      <c r="B47" s="118">
        <f>'Skupinová mobilita'!B32</f>
        <v>0</v>
      </c>
      <c r="C47" s="119">
        <f>IF(B47=0,0,('Skupinová mobilita'!D32)/B47)</f>
        <v>0</v>
      </c>
      <c r="D47" s="120">
        <f>IF(C47&gt;14,((C47-14)*'Sazby pro 2024'!$C$20+14*'Sazby pro 2024'!$B$20),C47*'Sazby pro 2024'!$B$20)</f>
        <v>0</v>
      </c>
      <c r="E47" s="116">
        <f t="shared" ref="E47:E48" si="5">B47*D47</f>
        <v>0</v>
      </c>
      <c r="F47" s="118">
        <f>'Skupinová mobilita'!E32</f>
        <v>0</v>
      </c>
      <c r="G47" s="119">
        <f>IF(F47=0,0,('Skupinová mobilita'!F32)/F47)</f>
        <v>0</v>
      </c>
      <c r="H47" s="120">
        <f>IF(G47&gt;14,((G47-14)*'Sazby pro 2024'!$G$20+14*'Sazby pro 2024'!$F$20),G47*'Sazby pro 2024'!$F$20)</f>
        <v>0</v>
      </c>
      <c r="I47" s="121">
        <f t="shared" ref="I47:I48" si="6">F47*H47</f>
        <v>0</v>
      </c>
      <c r="K47" s="122" t="s">
        <v>27</v>
      </c>
      <c r="L47" s="118">
        <f>'Skupinová mobilita'!P6</f>
        <v>0</v>
      </c>
      <c r="M47" s="123">
        <f>L47*'Sazby pro 2024'!$K$5</f>
        <v>0</v>
      </c>
      <c r="N47" s="139">
        <f>'Skupinová mobilita'!Q6</f>
        <v>0</v>
      </c>
      <c r="O47" s="123">
        <f>N47*'Sazby pro 2024'!$L$5</f>
        <v>0</v>
      </c>
      <c r="P47" s="96"/>
      <c r="V47" s="96"/>
    </row>
    <row r="48" spans="1:25" x14ac:dyDescent="0.25">
      <c r="A48" s="60">
        <v>3</v>
      </c>
      <c r="B48" s="118">
        <f>'Skupinová mobilita'!B45</f>
        <v>0</v>
      </c>
      <c r="C48" s="119">
        <f>IF(B48=0,0,('Skupinová mobilita'!D45)/B48)</f>
        <v>0</v>
      </c>
      <c r="D48" s="120">
        <f>IF(C48&gt;14,((C48-14)*'Sazby pro 2024'!$C$31+14*'Sazby pro 2024'!$B$31),C48*'Sazby pro 2024'!$B$31)</f>
        <v>0</v>
      </c>
      <c r="E48" s="116">
        <f t="shared" si="5"/>
        <v>0</v>
      </c>
      <c r="F48" s="118">
        <f>'Skupinová mobilita'!E45</f>
        <v>0</v>
      </c>
      <c r="G48" s="119">
        <f>IF(F48=0,0,('Skupinová mobilita'!F45)/F48)</f>
        <v>0</v>
      </c>
      <c r="H48" s="120">
        <f>IF(G48&gt;14,((G48-14)*'Sazby pro 2024'!$G$31+14*'Sazby pro 2024'!$F$31),G48*'Sazby pro 2024'!$F$31)</f>
        <v>0</v>
      </c>
      <c r="I48" s="121">
        <f t="shared" si="6"/>
        <v>0</v>
      </c>
      <c r="K48" s="122" t="s">
        <v>30</v>
      </c>
      <c r="L48" s="118">
        <f>'Skupinová mobilita'!P7</f>
        <v>0</v>
      </c>
      <c r="M48" s="123">
        <f>L48*'Sazby pro 2024'!$K$6</f>
        <v>0</v>
      </c>
      <c r="N48" s="139">
        <f>'Skupinová mobilita'!Q7</f>
        <v>0</v>
      </c>
      <c r="O48" s="123">
        <f>N48*'Sazby pro 2024'!$L$6</f>
        <v>0</v>
      </c>
      <c r="P48" s="96"/>
      <c r="V48" s="96"/>
    </row>
    <row r="49" spans="1:22" x14ac:dyDescent="0.25">
      <c r="A49" s="156" t="s">
        <v>32</v>
      </c>
      <c r="B49" s="156">
        <f>SUM(B46:B48)</f>
        <v>0</v>
      </c>
      <c r="C49" s="157"/>
      <c r="D49" s="158"/>
      <c r="E49" s="159">
        <f>SUM(E46:E48)</f>
        <v>0</v>
      </c>
      <c r="F49" s="156"/>
      <c r="G49" s="157"/>
      <c r="H49" s="158"/>
      <c r="I49" s="160">
        <f>SUM(I46:I48)</f>
        <v>0</v>
      </c>
      <c r="K49" s="122" t="s">
        <v>33</v>
      </c>
      <c r="L49" s="118">
        <f>'Skupinová mobilita'!P8</f>
        <v>0</v>
      </c>
      <c r="M49" s="123">
        <f>L49*'Sazby pro 2024'!$K$7</f>
        <v>0</v>
      </c>
      <c r="N49" s="139">
        <f>'Skupinová mobilita'!Q8</f>
        <v>0</v>
      </c>
      <c r="O49" s="123">
        <f>N49*'Sazby pro 2024'!$L$7</f>
        <v>0</v>
      </c>
      <c r="P49" s="96"/>
      <c r="V49" s="96"/>
    </row>
    <row r="50" spans="1:22" x14ac:dyDescent="0.25">
      <c r="G50" s="134"/>
      <c r="K50" s="122" t="s">
        <v>35</v>
      </c>
      <c r="L50" s="118">
        <f>'Skupinová mobilita'!P9</f>
        <v>0</v>
      </c>
      <c r="M50" s="123">
        <f>L50*'Sazby pro 2024'!$K$8</f>
        <v>0</v>
      </c>
      <c r="N50" s="139">
        <f>'Skupinová mobilita'!Q9</f>
        <v>0</v>
      </c>
      <c r="O50" s="123">
        <f>N50*'Sazby pro 2024'!$L$8</f>
        <v>0</v>
      </c>
      <c r="P50" s="96"/>
      <c r="V50" s="96"/>
    </row>
    <row r="51" spans="1:22" x14ac:dyDescent="0.25">
      <c r="A51" s="253" t="s">
        <v>37</v>
      </c>
      <c r="B51" s="253"/>
      <c r="C51" s="253"/>
      <c r="D51" s="98" t="s">
        <v>38</v>
      </c>
      <c r="E51" s="135" t="s">
        <v>39</v>
      </c>
      <c r="G51" s="134"/>
      <c r="K51" s="122" t="s">
        <v>40</v>
      </c>
      <c r="L51" s="118">
        <f>'Skupinová mobilita'!P10</f>
        <v>0</v>
      </c>
      <c r="M51" s="123">
        <f>L51*'Sazby pro 2024'!$K$9</f>
        <v>0</v>
      </c>
      <c r="N51" s="139">
        <f>'Skupinová mobilita'!Q10</f>
        <v>0</v>
      </c>
      <c r="O51" s="123">
        <f>N51*'Sazby pro 2024'!$L$9</f>
        <v>0</v>
      </c>
      <c r="P51" s="96"/>
      <c r="V51" s="96"/>
    </row>
    <row r="52" spans="1:22" x14ac:dyDescent="0.25">
      <c r="A52" s="254" t="s">
        <v>43</v>
      </c>
      <c r="B52" s="254"/>
      <c r="C52" s="254"/>
      <c r="D52" s="118">
        <f>B49</f>
        <v>0</v>
      </c>
      <c r="E52" s="116">
        <f>D52*'Sazby pro 2024'!L17</f>
        <v>0</v>
      </c>
      <c r="G52" s="134"/>
      <c r="K52" s="122" t="s">
        <v>44</v>
      </c>
      <c r="L52" s="118">
        <f>'Skupinová mobilita'!P11</f>
        <v>0</v>
      </c>
      <c r="M52" s="123">
        <f>L52*'Sazby pro 2024'!$K$10</f>
        <v>0</v>
      </c>
      <c r="N52" s="139">
        <f>'Skupinová mobilita'!Q11</f>
        <v>0</v>
      </c>
      <c r="O52" s="123">
        <f>N52*'Sazby pro 2024'!$L$10</f>
        <v>0</v>
      </c>
      <c r="P52" s="96"/>
      <c r="V52" s="96"/>
    </row>
    <row r="53" spans="1:22" x14ac:dyDescent="0.25">
      <c r="A53" s="134"/>
      <c r="B53" s="134"/>
      <c r="C53" s="134"/>
      <c r="D53" s="134"/>
      <c r="G53" s="134"/>
      <c r="K53" s="137" t="s">
        <v>47</v>
      </c>
      <c r="L53" s="136">
        <f>SUM(L46:L52)</f>
        <v>0</v>
      </c>
      <c r="M53" s="135">
        <f>SUM(M46:M52)</f>
        <v>0</v>
      </c>
      <c r="N53" s="136">
        <f>SUM(N46:N52)</f>
        <v>0</v>
      </c>
      <c r="O53" s="135">
        <f>SUM(O46:O52)</f>
        <v>0</v>
      </c>
      <c r="P53" s="96"/>
      <c r="V53" s="96"/>
    </row>
    <row r="54" spans="1:22" x14ac:dyDescent="0.25">
      <c r="A54" s="59"/>
      <c r="B54" s="59"/>
      <c r="C54" s="59"/>
      <c r="D54" s="153"/>
      <c r="E54" s="127"/>
      <c r="I54" s="127"/>
      <c r="K54" s="1"/>
      <c r="L54" s="1"/>
      <c r="M54" s="127"/>
      <c r="N54" s="1"/>
      <c r="O54" s="127"/>
      <c r="P54" s="96"/>
      <c r="V54" s="96"/>
    </row>
    <row r="55" spans="1:22" x14ac:dyDescent="0.25">
      <c r="B55" s="1"/>
      <c r="C55" s="146"/>
      <c r="E55" s="127"/>
      <c r="I55" s="127"/>
      <c r="P55" s="96"/>
      <c r="V55" s="96"/>
    </row>
    <row r="56" spans="1:22" ht="18.75" x14ac:dyDescent="0.25">
      <c r="A56" s="284" t="s">
        <v>57</v>
      </c>
      <c r="B56" s="284"/>
      <c r="C56" s="284"/>
      <c r="D56" s="284"/>
      <c r="E56" s="284"/>
      <c r="K56" s="284" t="s">
        <v>57</v>
      </c>
      <c r="L56" s="284"/>
      <c r="M56" s="284"/>
      <c r="N56" s="284"/>
      <c r="O56" s="284"/>
      <c r="P56" s="96"/>
      <c r="V56" s="96"/>
    </row>
    <row r="57" spans="1:22" ht="43.5" customHeight="1" x14ac:dyDescent="0.25">
      <c r="A57" s="103" t="s">
        <v>11</v>
      </c>
      <c r="B57" s="104" t="s">
        <v>21</v>
      </c>
      <c r="C57" s="104" t="s">
        <v>13</v>
      </c>
      <c r="D57" s="104" t="s">
        <v>58</v>
      </c>
      <c r="E57" s="104" t="s">
        <v>15</v>
      </c>
      <c r="K57" s="110"/>
      <c r="L57" s="111" t="s">
        <v>59</v>
      </c>
      <c r="M57" s="112" t="s">
        <v>19</v>
      </c>
      <c r="N57" s="113" t="s">
        <v>341</v>
      </c>
      <c r="O57" s="114" t="s">
        <v>19</v>
      </c>
      <c r="P57" s="96"/>
      <c r="V57" s="96"/>
    </row>
    <row r="58" spans="1:22" x14ac:dyDescent="0.25">
      <c r="A58" s="60">
        <v>1</v>
      </c>
      <c r="B58" s="118">
        <f>Kurzy!B19</f>
        <v>0</v>
      </c>
      <c r="C58" s="119">
        <f>IF(B58=0,0,(Kurzy!D19)/B58)</f>
        <v>0</v>
      </c>
      <c r="D58" s="120">
        <f>IF(C58&gt;14,((C58-14)*'Sazby pro 2024'!$E$5+14*'Sazby pro 2024'!$D$5),C58*'Sazby pro 2024'!$D$5)</f>
        <v>0</v>
      </c>
      <c r="E58" s="116">
        <f t="shared" si="2"/>
        <v>0</v>
      </c>
      <c r="K58" s="122" t="s">
        <v>24</v>
      </c>
      <c r="L58" s="161">
        <f>Kurzy!P5</f>
        <v>0</v>
      </c>
      <c r="M58" s="123">
        <f>L58*'Sazby pro 2024'!$K$4</f>
        <v>0</v>
      </c>
      <c r="N58" s="161">
        <f>Kurzy!Q5</f>
        <v>0</v>
      </c>
      <c r="O58" s="123">
        <f>N58*'Sazby pro 2024'!$L$4</f>
        <v>0</v>
      </c>
      <c r="P58" s="96"/>
      <c r="V58" s="96"/>
    </row>
    <row r="59" spans="1:22" x14ac:dyDescent="0.25">
      <c r="A59" s="60">
        <v>2</v>
      </c>
      <c r="B59" s="118">
        <f>Kurzy!B32</f>
        <v>0</v>
      </c>
      <c r="C59" s="119">
        <f>IF(B59=0,0,(Kurzy!D32)/B59)</f>
        <v>0</v>
      </c>
      <c r="D59" s="120">
        <f>IF(C59&gt;14,((C59-14)*'Sazby pro 2024'!$E$20+14*'Sazby pro 2024'!$D$20),C59*'Sazby pro 2024'!$D$20)</f>
        <v>0</v>
      </c>
      <c r="E59" s="116">
        <f t="shared" si="2"/>
        <v>0</v>
      </c>
      <c r="K59" s="122" t="s">
        <v>27</v>
      </c>
      <c r="L59" s="161">
        <f>Kurzy!P6</f>
        <v>0</v>
      </c>
      <c r="M59" s="123">
        <f>L59*'Sazby pro 2024'!$K$5</f>
        <v>0</v>
      </c>
      <c r="N59" s="161">
        <f>Kurzy!Q6</f>
        <v>0</v>
      </c>
      <c r="O59" s="123">
        <f>N59*'Sazby pro 2024'!$L$5</f>
        <v>0</v>
      </c>
      <c r="P59" s="96"/>
      <c r="V59" s="96"/>
    </row>
    <row r="60" spans="1:22" x14ac:dyDescent="0.25">
      <c r="A60" s="60">
        <v>3</v>
      </c>
      <c r="B60" s="118">
        <f>Kurzy!B45</f>
        <v>0</v>
      </c>
      <c r="C60" s="119">
        <f>IF(B60=0,0,(Kurzy!D45)/B60)</f>
        <v>0</v>
      </c>
      <c r="D60" s="120">
        <f>IF(C60&gt;14,((C60-14)*'Sazby pro 2024'!$E$31+14*'Sazby pro 2024'!$D$31),C60*'Sazby pro 2024'!$D$31)</f>
        <v>0</v>
      </c>
      <c r="E60" s="116">
        <f t="shared" si="2"/>
        <v>0</v>
      </c>
      <c r="K60" s="122" t="s">
        <v>30</v>
      </c>
      <c r="L60" s="161">
        <f>Kurzy!P7</f>
        <v>0</v>
      </c>
      <c r="M60" s="123">
        <f>L60*'Sazby pro 2024'!$K$6</f>
        <v>0</v>
      </c>
      <c r="N60" s="161">
        <f>Kurzy!Q7</f>
        <v>0</v>
      </c>
      <c r="O60" s="123">
        <f>N60*'Sazby pro 2024'!$L$6</f>
        <v>0</v>
      </c>
      <c r="P60" s="96"/>
      <c r="V60" s="96"/>
    </row>
    <row r="61" spans="1:22" x14ac:dyDescent="0.25">
      <c r="A61" s="162" t="s">
        <v>32</v>
      </c>
      <c r="B61" s="163">
        <f>SUM(B58:B60)</f>
        <v>0</v>
      </c>
      <c r="C61" s="164">
        <f>IF(B61=0,0,(C58+C59+C60)/(B58+B59+B60))</f>
        <v>0</v>
      </c>
      <c r="D61" s="165"/>
      <c r="E61" s="166">
        <f>SUM(E58:E60)</f>
        <v>0</v>
      </c>
      <c r="K61" s="122" t="s">
        <v>33</v>
      </c>
      <c r="L61" s="161">
        <f>Kurzy!P8</f>
        <v>0</v>
      </c>
      <c r="M61" s="123">
        <f>L61*'Sazby pro 2024'!$K$7</f>
        <v>0</v>
      </c>
      <c r="N61" s="161">
        <f>Kurzy!Q8</f>
        <v>0</v>
      </c>
      <c r="O61" s="123">
        <f>N61*'Sazby pro 2024'!$L$7</f>
        <v>0</v>
      </c>
      <c r="P61" s="96"/>
      <c r="V61" s="96"/>
    </row>
    <row r="62" spans="1:22" x14ac:dyDescent="0.25">
      <c r="A62" s="1"/>
      <c r="B62" s="1"/>
      <c r="C62" s="146"/>
      <c r="E62" s="127"/>
      <c r="K62" s="122" t="s">
        <v>35</v>
      </c>
      <c r="L62" s="161">
        <f>Kurzy!P9</f>
        <v>0</v>
      </c>
      <c r="M62" s="123">
        <f>L62*'Sazby pro 2024'!$K$8</f>
        <v>0</v>
      </c>
      <c r="N62" s="161">
        <f>Kurzy!Q9</f>
        <v>0</v>
      </c>
      <c r="O62" s="123">
        <f>N62*'Sazby pro 2024'!$L$8</f>
        <v>0</v>
      </c>
      <c r="P62" s="96"/>
      <c r="V62" s="96"/>
    </row>
    <row r="63" spans="1:22" x14ac:dyDescent="0.25">
      <c r="A63" s="296" t="s">
        <v>37</v>
      </c>
      <c r="B63" s="296"/>
      <c r="C63" s="296"/>
      <c r="D63" s="98" t="s">
        <v>38</v>
      </c>
      <c r="E63" s="135" t="s">
        <v>39</v>
      </c>
      <c r="K63" s="122" t="s">
        <v>40</v>
      </c>
      <c r="L63" s="161">
        <f>Kurzy!P10</f>
        <v>0</v>
      </c>
      <c r="M63" s="123">
        <f>L63*'Sazby pro 2024'!$K$9</f>
        <v>0</v>
      </c>
      <c r="N63" s="161">
        <f>Kurzy!Q10</f>
        <v>0</v>
      </c>
      <c r="O63" s="123">
        <f>N63*'Sazby pro 2024'!$L$9</f>
        <v>0</v>
      </c>
      <c r="P63" s="96"/>
      <c r="V63" s="96"/>
    </row>
    <row r="64" spans="1:22" x14ac:dyDescent="0.25">
      <c r="A64" s="254" t="s">
        <v>60</v>
      </c>
      <c r="B64" s="254"/>
      <c r="C64" s="254"/>
      <c r="D64" s="136">
        <f>B61</f>
        <v>0</v>
      </c>
      <c r="E64" s="116">
        <f>D64*'Sazby pro 2024'!$L$20</f>
        <v>0</v>
      </c>
      <c r="K64" s="122" t="s">
        <v>44</v>
      </c>
      <c r="L64" s="161">
        <f>Kurzy!P11</f>
        <v>0</v>
      </c>
      <c r="M64" s="123">
        <f>L64*'Sazby pro 2024'!$K$10</f>
        <v>0</v>
      </c>
      <c r="N64" s="161">
        <f>Kurzy!Q11</f>
        <v>0</v>
      </c>
      <c r="O64" s="123">
        <f>N64*'Sazby pro 2024'!$L$10</f>
        <v>0</v>
      </c>
      <c r="P64" s="96"/>
      <c r="V64" s="96"/>
    </row>
    <row r="65" spans="1:22" x14ac:dyDescent="0.25">
      <c r="K65" s="137" t="s">
        <v>47</v>
      </c>
      <c r="L65" s="136">
        <f>SUM(L58:L64)</f>
        <v>0</v>
      </c>
      <c r="M65" s="116">
        <f>SUM(M58:M64)</f>
        <v>0</v>
      </c>
      <c r="N65" s="136">
        <f>SUM(N58:N64)</f>
        <v>0</v>
      </c>
      <c r="O65" s="116">
        <f>SUM(O58:O64)</f>
        <v>0</v>
      </c>
      <c r="P65" s="96"/>
      <c r="V65" s="96"/>
    </row>
    <row r="66" spans="1:22" x14ac:dyDescent="0.25">
      <c r="A66" s="1"/>
      <c r="B66" s="1"/>
      <c r="C66" s="146"/>
      <c r="E66" s="127"/>
      <c r="P66" s="96"/>
      <c r="V66" s="96"/>
    </row>
    <row r="67" spans="1:22" ht="18.75" x14ac:dyDescent="0.25">
      <c r="A67" s="285" t="s">
        <v>339</v>
      </c>
      <c r="B67" s="285"/>
      <c r="C67" s="285"/>
      <c r="D67" s="285"/>
      <c r="E67" s="285"/>
      <c r="K67" s="285" t="s">
        <v>339</v>
      </c>
      <c r="L67" s="285"/>
      <c r="M67" s="285"/>
      <c r="N67" s="285"/>
      <c r="O67" s="285"/>
      <c r="P67" s="96"/>
      <c r="V67" s="96"/>
    </row>
    <row r="68" spans="1:22" ht="42" customHeight="1" x14ac:dyDescent="0.25">
      <c r="A68" s="103" t="s">
        <v>11</v>
      </c>
      <c r="B68" s="104" t="s">
        <v>21</v>
      </c>
      <c r="C68" s="104" t="s">
        <v>13</v>
      </c>
      <c r="D68" s="104" t="s">
        <v>58</v>
      </c>
      <c r="E68" s="104" t="s">
        <v>15</v>
      </c>
      <c r="K68" s="110"/>
      <c r="L68" s="111" t="s">
        <v>59</v>
      </c>
      <c r="M68" s="112" t="s">
        <v>19</v>
      </c>
      <c r="N68" s="113" t="s">
        <v>341</v>
      </c>
      <c r="O68" s="114" t="s">
        <v>19</v>
      </c>
      <c r="P68" s="96"/>
      <c r="V68" s="96"/>
    </row>
    <row r="69" spans="1:22" x14ac:dyDescent="0.25">
      <c r="A69" s="60">
        <v>1</v>
      </c>
      <c r="B69" s="118">
        <f>Stínování!B19+Stínování!I19</f>
        <v>0</v>
      </c>
      <c r="C69" s="119">
        <f>IF(B69=0,0,(Stínování!D19+Stínování!K19)/B69)</f>
        <v>0</v>
      </c>
      <c r="D69" s="120">
        <f>IF(C69&gt;14,((C69-14)*'Sazby pro 2024'!$E$5+14*'Sazby pro 2024'!$D$5),C69*'Sazby pro 2024'!$D$5)</f>
        <v>0</v>
      </c>
      <c r="E69" s="116">
        <f t="shared" si="2"/>
        <v>0</v>
      </c>
      <c r="K69" s="122" t="s">
        <v>24</v>
      </c>
      <c r="L69" s="161">
        <f>Stínování!P5</f>
        <v>0</v>
      </c>
      <c r="M69" s="123">
        <f>L69*'Sazby pro 2024'!$K$4</f>
        <v>0</v>
      </c>
      <c r="N69" s="161">
        <f>Stínování!Q5</f>
        <v>0</v>
      </c>
      <c r="O69" s="123">
        <f>N69*'Sazby pro 2024'!$L$4</f>
        <v>0</v>
      </c>
      <c r="P69" s="96"/>
      <c r="V69" s="96"/>
    </row>
    <row r="70" spans="1:22" x14ac:dyDescent="0.25">
      <c r="A70" s="60">
        <v>2</v>
      </c>
      <c r="B70" s="118">
        <f>Stínování!B32+Stínování!I32</f>
        <v>0</v>
      </c>
      <c r="C70" s="119">
        <f>IF(B70=0,0,(Stínování!D32+Stínování!K32)/B70)</f>
        <v>0</v>
      </c>
      <c r="D70" s="120">
        <f>IF(C70&gt;14,((C70-14)*'Sazby pro 2024'!$E$20+14*'Sazby pro 2024'!$D$20),C70*'Sazby pro 2024'!$D$20)</f>
        <v>0</v>
      </c>
      <c r="E70" s="116">
        <f t="shared" si="2"/>
        <v>0</v>
      </c>
      <c r="K70" s="122" t="s">
        <v>27</v>
      </c>
      <c r="L70" s="161">
        <f>Stínování!P6</f>
        <v>0</v>
      </c>
      <c r="M70" s="123">
        <f>L70*'Sazby pro 2024'!$K$5</f>
        <v>0</v>
      </c>
      <c r="N70" s="161">
        <f>Stínování!Q6</f>
        <v>0</v>
      </c>
      <c r="O70" s="123">
        <f>N70*'Sazby pro 2024'!$L$5</f>
        <v>0</v>
      </c>
      <c r="P70" s="96"/>
      <c r="V70" s="96"/>
    </row>
    <row r="71" spans="1:22" x14ac:dyDescent="0.25">
      <c r="A71" s="60">
        <v>3</v>
      </c>
      <c r="B71" s="118">
        <f>Stínování!B45+Stínování!I45</f>
        <v>0</v>
      </c>
      <c r="C71" s="119">
        <f>IF(B71=0,0,(Stínování!D45+Stínování!K45)/B71)</f>
        <v>0</v>
      </c>
      <c r="D71" s="120">
        <f>IF(C71&gt;14,((C71-14)*'Sazby pro 2024'!$E$31+14*'Sazby pro 2024'!$D$31),C71*'Sazby pro 2024'!$D$31)</f>
        <v>0</v>
      </c>
      <c r="E71" s="116">
        <f t="shared" si="2"/>
        <v>0</v>
      </c>
      <c r="K71" s="122" t="s">
        <v>30</v>
      </c>
      <c r="L71" s="161">
        <f>Stínování!P7</f>
        <v>0</v>
      </c>
      <c r="M71" s="123">
        <f>L71*'Sazby pro 2024'!$K$6</f>
        <v>0</v>
      </c>
      <c r="N71" s="161">
        <f>Stínování!Q7</f>
        <v>0</v>
      </c>
      <c r="O71" s="123">
        <f>N71*'Sazby pro 2024'!$L$6</f>
        <v>0</v>
      </c>
      <c r="P71" s="96"/>
      <c r="V71" s="96"/>
    </row>
    <row r="72" spans="1:22" x14ac:dyDescent="0.25">
      <c r="A72" s="162" t="s">
        <v>32</v>
      </c>
      <c r="B72" s="163">
        <f>SUM(B69:B71)</f>
        <v>0</v>
      </c>
      <c r="C72" s="167"/>
      <c r="D72" s="165"/>
      <c r="E72" s="166">
        <f>SUM(E69:E71)</f>
        <v>0</v>
      </c>
      <c r="K72" s="122" t="s">
        <v>33</v>
      </c>
      <c r="L72" s="161">
        <f>Stínování!P8</f>
        <v>0</v>
      </c>
      <c r="M72" s="123">
        <f>L72*'Sazby pro 2024'!$K$7</f>
        <v>0</v>
      </c>
      <c r="N72" s="161">
        <f>Stínování!Q8</f>
        <v>0</v>
      </c>
      <c r="O72" s="123">
        <f>N72*'Sazby pro 2024'!$L$7</f>
        <v>0</v>
      </c>
      <c r="P72" s="96"/>
      <c r="V72" s="96"/>
    </row>
    <row r="73" spans="1:22" x14ac:dyDescent="0.25">
      <c r="A73" s="1"/>
      <c r="B73" s="1"/>
      <c r="C73" s="146"/>
      <c r="E73" s="127"/>
      <c r="K73" s="122" t="s">
        <v>35</v>
      </c>
      <c r="L73" s="161">
        <f>Stínování!P9</f>
        <v>0</v>
      </c>
      <c r="M73" s="123">
        <f>L73*'Sazby pro 2024'!$K$8</f>
        <v>0</v>
      </c>
      <c r="N73" s="161">
        <f>Stínování!Q9</f>
        <v>0</v>
      </c>
      <c r="O73" s="123">
        <f>N73*'Sazby pro 2024'!$L$8</f>
        <v>0</v>
      </c>
      <c r="P73" s="96"/>
      <c r="V73" s="96"/>
    </row>
    <row r="74" spans="1:22" x14ac:dyDescent="0.25">
      <c r="A74" s="297" t="s">
        <v>37</v>
      </c>
      <c r="B74" s="297"/>
      <c r="C74" s="297"/>
      <c r="D74" s="98" t="s">
        <v>38</v>
      </c>
      <c r="E74" s="135" t="s">
        <v>39</v>
      </c>
      <c r="K74" s="122" t="s">
        <v>40</v>
      </c>
      <c r="L74" s="161">
        <f>Stínování!P10</f>
        <v>0</v>
      </c>
      <c r="M74" s="123">
        <f>L74*'Sazby pro 2024'!$K$9</f>
        <v>0</v>
      </c>
      <c r="N74" s="161">
        <f>Stínování!Q10</f>
        <v>0</v>
      </c>
      <c r="O74" s="123">
        <f>N74*'Sazby pro 2024'!$L$9</f>
        <v>0</v>
      </c>
      <c r="P74" s="96"/>
      <c r="V74" s="96"/>
    </row>
    <row r="75" spans="1:22" x14ac:dyDescent="0.25">
      <c r="A75" s="254" t="s">
        <v>60</v>
      </c>
      <c r="B75" s="254"/>
      <c r="C75" s="254"/>
      <c r="D75" s="118">
        <f>Stínování!P17</f>
        <v>0</v>
      </c>
      <c r="E75" s="116">
        <f>D75*'Sazby pro 2024'!$L$22</f>
        <v>0</v>
      </c>
      <c r="K75" s="122" t="s">
        <v>44</v>
      </c>
      <c r="L75" s="161">
        <f>Stínování!P11</f>
        <v>0</v>
      </c>
      <c r="M75" s="123">
        <f>L75*'Sazby pro 2024'!$K$10</f>
        <v>0</v>
      </c>
      <c r="N75" s="161">
        <f>Stínování!Q11</f>
        <v>0</v>
      </c>
      <c r="O75" s="123">
        <f>N75*'Sazby pro 2024'!$L$10</f>
        <v>0</v>
      </c>
      <c r="P75" s="96"/>
      <c r="V75" s="96"/>
    </row>
    <row r="76" spans="1:22" x14ac:dyDescent="0.25">
      <c r="A76" s="255" t="s">
        <v>61</v>
      </c>
      <c r="B76" s="256"/>
      <c r="C76" s="257"/>
      <c r="D76" s="118">
        <f>Stínování!P18</f>
        <v>0</v>
      </c>
      <c r="E76" s="116">
        <f>D76*'Sazby pro 2024'!$L$25</f>
        <v>0</v>
      </c>
      <c r="K76" s="137" t="s">
        <v>47</v>
      </c>
      <c r="L76" s="136">
        <f>SUM(L69:L75)</f>
        <v>0</v>
      </c>
      <c r="M76" s="116">
        <f>SUM(M69:M75)</f>
        <v>0</v>
      </c>
      <c r="N76" s="136">
        <f>SUM(N69:N75)</f>
        <v>0</v>
      </c>
      <c r="O76" s="116">
        <f>SUM(O69:O75)</f>
        <v>0</v>
      </c>
      <c r="P76" s="96"/>
      <c r="V76" s="96"/>
    </row>
    <row r="77" spans="1:22" x14ac:dyDescent="0.25">
      <c r="A77" s="1"/>
      <c r="B77" s="1"/>
      <c r="C77" s="146"/>
      <c r="E77" s="127"/>
      <c r="P77" s="96"/>
      <c r="V77" s="96"/>
    </row>
    <row r="78" spans="1:22" ht="18.75" x14ac:dyDescent="0.25">
      <c r="A78" s="286" t="s">
        <v>62</v>
      </c>
      <c r="B78" s="286"/>
      <c r="C78" s="286"/>
      <c r="D78" s="286"/>
      <c r="E78" s="286"/>
      <c r="K78" s="286" t="s">
        <v>62</v>
      </c>
      <c r="L78" s="286"/>
      <c r="M78" s="286"/>
      <c r="N78" s="286"/>
      <c r="O78" s="286"/>
      <c r="P78" s="96"/>
      <c r="V78" s="96"/>
    </row>
    <row r="79" spans="1:22" ht="34.5" customHeight="1" x14ac:dyDescent="0.25">
      <c r="A79" s="103" t="s">
        <v>11</v>
      </c>
      <c r="B79" s="104" t="s">
        <v>21</v>
      </c>
      <c r="C79" s="104" t="s">
        <v>13</v>
      </c>
      <c r="D79" s="104" t="s">
        <v>58</v>
      </c>
      <c r="E79" s="104" t="s">
        <v>15</v>
      </c>
      <c r="K79" s="110"/>
      <c r="L79" s="111" t="s">
        <v>59</v>
      </c>
      <c r="M79" s="112" t="s">
        <v>19</v>
      </c>
      <c r="N79" s="113" t="s">
        <v>341</v>
      </c>
      <c r="O79" s="114" t="s">
        <v>19</v>
      </c>
      <c r="P79" s="96"/>
      <c r="V79" s="96"/>
    </row>
    <row r="80" spans="1:22" x14ac:dyDescent="0.25">
      <c r="A80" s="60">
        <v>1</v>
      </c>
      <c r="B80" s="118">
        <f>'Výukové pobyty'!B19+'Výukové pobyty'!I19</f>
        <v>0</v>
      </c>
      <c r="C80" s="119">
        <f>IF(B80=0,0,('Výukové pobyty'!D19+'Výukové pobyty'!K19)/B80)</f>
        <v>0</v>
      </c>
      <c r="D80" s="120">
        <f>IF(C80&gt;14,((C80-14)*'Sazby pro 2024'!$E$5+14*'Sazby pro 2024'!$D$5),C80*'Sazby pro 2024'!$D$5)</f>
        <v>0</v>
      </c>
      <c r="E80" s="116">
        <f t="shared" ref="E80:E82" si="7">B80*D80</f>
        <v>0</v>
      </c>
      <c r="K80" s="122" t="s">
        <v>24</v>
      </c>
      <c r="L80" s="161">
        <f>'Výukové pobyty'!P5</f>
        <v>0</v>
      </c>
      <c r="M80" s="123">
        <f>L80*'Sazby pro 2024'!$K$4</f>
        <v>0</v>
      </c>
      <c r="N80" s="161">
        <f>'Výukové pobyty'!Q5</f>
        <v>0</v>
      </c>
      <c r="O80" s="123">
        <f>N80*'Sazby pro 2024'!$L$4</f>
        <v>0</v>
      </c>
      <c r="P80" s="96"/>
      <c r="V80" s="96"/>
    </row>
    <row r="81" spans="1:22" x14ac:dyDescent="0.25">
      <c r="A81" s="60">
        <v>2</v>
      </c>
      <c r="B81" s="118">
        <f>'Výukové pobyty'!B32+'Výukové pobyty'!I32</f>
        <v>0</v>
      </c>
      <c r="C81" s="119">
        <f>IF(B81=0,0,('Výukové pobyty'!D32+'Výukové pobyty'!K32)/B81)</f>
        <v>0</v>
      </c>
      <c r="D81" s="120">
        <f>IF(C81&gt;14,((C81-14)*'Sazby pro 2024'!$E$20+14*'Sazby pro 2024'!$D$20),C81*'Sazby pro 2024'!$D$20)</f>
        <v>0</v>
      </c>
      <c r="E81" s="116">
        <f t="shared" si="7"/>
        <v>0</v>
      </c>
      <c r="K81" s="122" t="s">
        <v>27</v>
      </c>
      <c r="L81" s="161">
        <f>'Výukové pobyty'!P6</f>
        <v>0</v>
      </c>
      <c r="M81" s="123">
        <f>L81*'Sazby pro 2024'!$K$5</f>
        <v>0</v>
      </c>
      <c r="N81" s="161">
        <f>'Výukové pobyty'!Q6</f>
        <v>0</v>
      </c>
      <c r="O81" s="123">
        <f>N81*'Sazby pro 2024'!$L$5</f>
        <v>0</v>
      </c>
      <c r="P81" s="96"/>
      <c r="V81" s="96"/>
    </row>
    <row r="82" spans="1:22" x14ac:dyDescent="0.25">
      <c r="A82" s="60">
        <v>3</v>
      </c>
      <c r="B82" s="118">
        <f>'Výukové pobyty'!B45+'Výukové pobyty'!I45</f>
        <v>0</v>
      </c>
      <c r="C82" s="119">
        <f>IF(B82=0,0,('Výukové pobyty'!D45+'Výukové pobyty'!K45)/B82)</f>
        <v>0</v>
      </c>
      <c r="D82" s="120">
        <f>IF(C82&gt;14,((C82-14)*'Sazby pro 2024'!$E$31+14*'Sazby pro 2024'!$D$31),C82*'Sazby pro 2024'!$D$31)</f>
        <v>0</v>
      </c>
      <c r="E82" s="116">
        <f t="shared" si="7"/>
        <v>0</v>
      </c>
      <c r="K82" s="122" t="s">
        <v>30</v>
      </c>
      <c r="L82" s="161">
        <f>'Výukové pobyty'!P7</f>
        <v>0</v>
      </c>
      <c r="M82" s="123">
        <f>L82*'Sazby pro 2024'!$K$6</f>
        <v>0</v>
      </c>
      <c r="N82" s="161">
        <f>'Výukové pobyty'!Q7</f>
        <v>0</v>
      </c>
      <c r="O82" s="123">
        <f>N82*'Sazby pro 2024'!$L$6</f>
        <v>0</v>
      </c>
      <c r="P82" s="96"/>
      <c r="V82" s="96"/>
    </row>
    <row r="83" spans="1:22" x14ac:dyDescent="0.25">
      <c r="A83" s="168" t="s">
        <v>32</v>
      </c>
      <c r="B83" s="168">
        <f>SUM(B80:B82)</f>
        <v>0</v>
      </c>
      <c r="C83" s="169"/>
      <c r="D83" s="170"/>
      <c r="E83" s="171">
        <f>SUM(E80:E82)</f>
        <v>0</v>
      </c>
      <c r="K83" s="122" t="s">
        <v>33</v>
      </c>
      <c r="L83" s="161">
        <f>'Výukové pobyty'!P8</f>
        <v>0</v>
      </c>
      <c r="M83" s="123">
        <f>L83*'Sazby pro 2024'!$K$7</f>
        <v>0</v>
      </c>
      <c r="N83" s="161">
        <f>'Výukové pobyty'!Q8</f>
        <v>0</v>
      </c>
      <c r="O83" s="123">
        <f>N83*'Sazby pro 2024'!$L$7</f>
        <v>0</v>
      </c>
      <c r="P83" s="96"/>
      <c r="V83" s="96"/>
    </row>
    <row r="84" spans="1:22" x14ac:dyDescent="0.25">
      <c r="C84" s="134"/>
      <c r="E84" s="127"/>
      <c r="K84" s="122" t="s">
        <v>35</v>
      </c>
      <c r="L84" s="161">
        <f>'Výukové pobyty'!P9</f>
        <v>0</v>
      </c>
      <c r="M84" s="123">
        <f>L84*'Sazby pro 2024'!$K$8</f>
        <v>0</v>
      </c>
      <c r="N84" s="161">
        <f>'Výukové pobyty'!Q9</f>
        <v>0</v>
      </c>
      <c r="O84" s="123">
        <f>N84*'Sazby pro 2024'!$L$8</f>
        <v>0</v>
      </c>
      <c r="P84" s="96"/>
      <c r="V84" s="96"/>
    </row>
    <row r="85" spans="1:22" x14ac:dyDescent="0.25">
      <c r="A85" s="283" t="s">
        <v>37</v>
      </c>
      <c r="B85" s="283"/>
      <c r="C85" s="283"/>
      <c r="D85" s="98" t="s">
        <v>38</v>
      </c>
      <c r="E85" s="135" t="s">
        <v>39</v>
      </c>
      <c r="K85" s="122" t="s">
        <v>40</v>
      </c>
      <c r="L85" s="161">
        <f>'Výukové pobyty'!P10</f>
        <v>0</v>
      </c>
      <c r="M85" s="123">
        <f>L85*'Sazby pro 2024'!$K$9</f>
        <v>0</v>
      </c>
      <c r="N85" s="161">
        <f>'Výukové pobyty'!Q10</f>
        <v>0</v>
      </c>
      <c r="O85" s="123">
        <f>N85*'Sazby pro 2024'!$L$9</f>
        <v>0</v>
      </c>
      <c r="P85" s="96"/>
      <c r="V85" s="96"/>
    </row>
    <row r="86" spans="1:22" x14ac:dyDescent="0.25">
      <c r="A86" s="254" t="s">
        <v>60</v>
      </c>
      <c r="B86" s="254"/>
      <c r="C86" s="254"/>
      <c r="D86" s="118">
        <f>'Výukové pobyty'!P17</f>
        <v>0</v>
      </c>
      <c r="E86" s="116">
        <f>D86*'Sazby pro 2024'!$L$23</f>
        <v>0</v>
      </c>
      <c r="K86" s="122" t="s">
        <v>44</v>
      </c>
      <c r="L86" s="161">
        <f>'Výukové pobyty'!P11</f>
        <v>0</v>
      </c>
      <c r="M86" s="123">
        <f>L86*'Sazby pro 2024'!$K$10</f>
        <v>0</v>
      </c>
      <c r="N86" s="161">
        <f>'Výukové pobyty'!Q11</f>
        <v>0</v>
      </c>
      <c r="O86" s="123">
        <f>N86*'Sazby pro 2024'!$L$10</f>
        <v>0</v>
      </c>
      <c r="P86" s="96"/>
      <c r="V86" s="96"/>
    </row>
    <row r="87" spans="1:22" x14ac:dyDescent="0.25">
      <c r="A87" s="255" t="s">
        <v>61</v>
      </c>
      <c r="B87" s="256"/>
      <c r="C87" s="257"/>
      <c r="D87" s="118">
        <f>'Výukové pobyty'!P18</f>
        <v>0</v>
      </c>
      <c r="E87" s="116">
        <f>D87*'Sazby pro 2024'!$L$25</f>
        <v>0</v>
      </c>
      <c r="K87" s="137" t="s">
        <v>47</v>
      </c>
      <c r="L87" s="136">
        <f>SUM(L80:L86)</f>
        <v>0</v>
      </c>
      <c r="M87" s="116">
        <f>SUM(M80:M86)</f>
        <v>0</v>
      </c>
      <c r="N87" s="136">
        <f>SUM(N80:N86)</f>
        <v>0</v>
      </c>
      <c r="O87" s="116">
        <f>SUM(O80:O86)</f>
        <v>0</v>
      </c>
      <c r="P87" s="96"/>
      <c r="V87" s="96"/>
    </row>
    <row r="88" spans="1:22" x14ac:dyDescent="0.25">
      <c r="C88" s="134"/>
      <c r="P88" s="96"/>
      <c r="V88" s="96"/>
    </row>
    <row r="89" spans="1:22" ht="18.75" x14ac:dyDescent="0.25">
      <c r="A89" s="292" t="s">
        <v>63</v>
      </c>
      <c r="B89" s="292"/>
      <c r="C89" s="292"/>
      <c r="D89" s="292"/>
      <c r="E89" s="292"/>
      <c r="K89" s="292" t="s">
        <v>63</v>
      </c>
      <c r="L89" s="292"/>
      <c r="M89" s="292"/>
      <c r="N89" s="292"/>
      <c r="O89" s="292"/>
      <c r="P89" s="96"/>
      <c r="V89" s="96"/>
    </row>
    <row r="90" spans="1:22" ht="45" x14ac:dyDescent="0.25">
      <c r="A90" s="103" t="s">
        <v>64</v>
      </c>
      <c r="B90" s="104" t="s">
        <v>21</v>
      </c>
      <c r="C90" s="104" t="s">
        <v>13</v>
      </c>
      <c r="D90" s="104" t="s">
        <v>58</v>
      </c>
      <c r="E90" s="104" t="s">
        <v>15</v>
      </c>
      <c r="K90" s="110"/>
      <c r="L90" s="111" t="s">
        <v>59</v>
      </c>
      <c r="M90" s="112" t="s">
        <v>19</v>
      </c>
      <c r="N90" s="113" t="s">
        <v>341</v>
      </c>
      <c r="O90" s="114" t="s">
        <v>19</v>
      </c>
      <c r="P90" s="96"/>
      <c r="V90" s="96"/>
    </row>
    <row r="91" spans="1:22" x14ac:dyDescent="0.25">
      <c r="A91" s="60">
        <v>2</v>
      </c>
      <c r="B91" s="10"/>
      <c r="C91" s="11"/>
      <c r="D91" s="120">
        <f>IF(C91&gt;14,((C91-14)*'Sazby pro 2024'!$E$20+14*'Sazby pro 2024'!$D$20),C91*'Sazby pro 2024'!$D$20)</f>
        <v>0</v>
      </c>
      <c r="E91" s="116">
        <f t="shared" ref="E91" si="8">B91*D91</f>
        <v>0</v>
      </c>
      <c r="K91" s="122" t="s">
        <v>24</v>
      </c>
      <c r="L91" s="235">
        <v>0</v>
      </c>
      <c r="M91" s="123">
        <f>L91*'Sazby pro 2024'!$K$4</f>
        <v>0</v>
      </c>
      <c r="N91" s="235">
        <v>0</v>
      </c>
      <c r="O91" s="123">
        <f>N91*'Sazby pro 2024'!$L$4</f>
        <v>0</v>
      </c>
      <c r="P91" s="96"/>
      <c r="V91" s="96"/>
    </row>
    <row r="92" spans="1:22" x14ac:dyDescent="0.25">
      <c r="A92" s="172" t="s">
        <v>32</v>
      </c>
      <c r="B92" s="172">
        <f>SUM(B91)</f>
        <v>0</v>
      </c>
      <c r="C92" s="173"/>
      <c r="D92" s="174"/>
      <c r="E92" s="175">
        <f>SUM(E91:E91)</f>
        <v>0</v>
      </c>
      <c r="K92" s="122" t="s">
        <v>27</v>
      </c>
      <c r="L92" s="10">
        <v>0</v>
      </c>
      <c r="M92" s="123">
        <f>L92*'Sazby pro 2024'!$K$5</f>
        <v>0</v>
      </c>
      <c r="N92" s="235">
        <v>0</v>
      </c>
      <c r="O92" s="123">
        <f>N92*'Sazby pro 2024'!$L$5</f>
        <v>0</v>
      </c>
      <c r="P92" s="96"/>
      <c r="V92" s="96"/>
    </row>
    <row r="93" spans="1:22" x14ac:dyDescent="0.25">
      <c r="C93" s="134"/>
      <c r="K93" s="122" t="s">
        <v>30</v>
      </c>
      <c r="L93" s="10">
        <v>0</v>
      </c>
      <c r="M93" s="123">
        <f>L93*'Sazby pro 2024'!$K$6</f>
        <v>0</v>
      </c>
      <c r="N93" s="235">
        <v>0</v>
      </c>
      <c r="O93" s="123">
        <f>N93*'Sazby pro 2024'!$L$6</f>
        <v>0</v>
      </c>
      <c r="P93" s="96"/>
      <c r="V93" s="96"/>
    </row>
    <row r="94" spans="1:22" x14ac:dyDescent="0.25">
      <c r="A94" s="291" t="s">
        <v>37</v>
      </c>
      <c r="B94" s="291"/>
      <c r="C94" s="291"/>
      <c r="D94" s="98" t="s">
        <v>38</v>
      </c>
      <c r="E94" s="135" t="s">
        <v>39</v>
      </c>
      <c r="K94" s="122" t="s">
        <v>33</v>
      </c>
      <c r="L94" s="10">
        <v>0</v>
      </c>
      <c r="M94" s="123">
        <f>L94*'Sazby pro 2024'!$K$7</f>
        <v>0</v>
      </c>
      <c r="N94" s="235">
        <v>0</v>
      </c>
      <c r="O94" s="123">
        <f>N94*'Sazby pro 2024'!$L$7</f>
        <v>0</v>
      </c>
      <c r="P94" s="96"/>
      <c r="V94" s="96"/>
    </row>
    <row r="95" spans="1:22" x14ac:dyDescent="0.25">
      <c r="A95" s="254" t="s">
        <v>60</v>
      </c>
      <c r="B95" s="254"/>
      <c r="C95" s="254"/>
      <c r="D95" s="136">
        <f>B92</f>
        <v>0</v>
      </c>
      <c r="E95" s="116">
        <f>D95*'Sazby pro 2024'!L18</f>
        <v>0</v>
      </c>
      <c r="K95" s="122" t="s">
        <v>35</v>
      </c>
      <c r="L95" s="10">
        <v>0</v>
      </c>
      <c r="M95" s="123">
        <f>L95*'Sazby pro 2024'!$K$8</f>
        <v>0</v>
      </c>
      <c r="N95" s="235">
        <v>0</v>
      </c>
      <c r="O95" s="123">
        <f>N95*'Sazby pro 2024'!$L$8</f>
        <v>0</v>
      </c>
      <c r="P95" s="96"/>
      <c r="V95" s="96"/>
    </row>
    <row r="96" spans="1:22" x14ac:dyDescent="0.25">
      <c r="C96" s="134"/>
      <c r="K96" s="122" t="s">
        <v>40</v>
      </c>
      <c r="L96" s="10">
        <v>0</v>
      </c>
      <c r="M96" s="123">
        <f>L96*'Sazby pro 2024'!$K$9</f>
        <v>0</v>
      </c>
      <c r="N96" s="235">
        <v>0</v>
      </c>
      <c r="O96" s="123">
        <f>N96*'Sazby pro 2024'!$L$9</f>
        <v>0</v>
      </c>
      <c r="P96" s="96"/>
      <c r="V96" s="96"/>
    </row>
    <row r="97" spans="1:22" x14ac:dyDescent="0.25">
      <c r="K97" s="122" t="s">
        <v>44</v>
      </c>
      <c r="L97" s="10">
        <v>0</v>
      </c>
      <c r="M97" s="123">
        <f>L97*'Sazby pro 2024'!$K$10</f>
        <v>0</v>
      </c>
      <c r="N97" s="235">
        <v>0</v>
      </c>
      <c r="O97" s="123">
        <f>N97*'Sazby pro 2024'!$L$10</f>
        <v>0</v>
      </c>
      <c r="P97" s="96"/>
      <c r="V97" s="96"/>
    </row>
    <row r="98" spans="1:22" ht="18.75" x14ac:dyDescent="0.25">
      <c r="A98" s="288" t="s">
        <v>65</v>
      </c>
      <c r="B98" s="288"/>
      <c r="C98" s="288"/>
      <c r="D98" s="288"/>
      <c r="E98" s="288"/>
      <c r="K98" s="137" t="s">
        <v>47</v>
      </c>
      <c r="L98" s="136">
        <f>SUM(L91:L97)</f>
        <v>0</v>
      </c>
      <c r="M98" s="116">
        <f>SUM(M91:M97)</f>
        <v>0</v>
      </c>
      <c r="N98" s="118">
        <f>SUM(N91:N97)</f>
        <v>0</v>
      </c>
      <c r="O98" s="116">
        <f>SUM(O91:O97)</f>
        <v>0</v>
      </c>
      <c r="P98" s="96"/>
      <c r="V98" s="96"/>
    </row>
    <row r="99" spans="1:22" x14ac:dyDescent="0.25">
      <c r="A99" s="290" t="s">
        <v>66</v>
      </c>
      <c r="B99" s="290"/>
      <c r="C99" s="290"/>
      <c r="D99" s="290"/>
      <c r="E99" s="290"/>
      <c r="P99" s="96"/>
      <c r="V99" s="96"/>
    </row>
    <row r="100" spans="1:22" x14ac:dyDescent="0.25">
      <c r="A100" s="289" t="s">
        <v>37</v>
      </c>
      <c r="B100" s="289"/>
      <c r="C100" s="289"/>
      <c r="D100" s="98" t="s">
        <v>38</v>
      </c>
      <c r="E100" s="135" t="s">
        <v>39</v>
      </c>
      <c r="P100" s="96"/>
      <c r="V100" s="96"/>
    </row>
    <row r="101" spans="1:22" x14ac:dyDescent="0.25">
      <c r="A101" s="254" t="s">
        <v>67</v>
      </c>
      <c r="B101" s="254"/>
      <c r="C101" s="254"/>
      <c r="D101" s="10">
        <v>0</v>
      </c>
      <c r="E101" s="116">
        <f>D101*'Sazby pro 2024'!L19</f>
        <v>0</v>
      </c>
      <c r="P101" s="96"/>
      <c r="V101" s="96"/>
    </row>
  </sheetData>
  <sheetProtection algorithmName="SHA-512" hashValue="YJuEMuDPoqiuthEnbXSw632aEXhG4LinO29uebm+0myrp+Nx7cHQuw0UNJLMQUtciX2hkN4FmOKfyjo74yKLTg==" saltValue="yU0Xa8sy4G9EC3xE70sZjQ==" spinCount="100000" sheet="1" objects="1" scenarios="1"/>
  <mergeCells count="85">
    <mergeCell ref="W42:X42"/>
    <mergeCell ref="W40:X40"/>
    <mergeCell ref="W37:X37"/>
    <mergeCell ref="W38:X38"/>
    <mergeCell ref="W39:X39"/>
    <mergeCell ref="W41:X41"/>
    <mergeCell ref="W36:X36"/>
    <mergeCell ref="W8:X8"/>
    <mergeCell ref="W17:X17"/>
    <mergeCell ref="W26:X26"/>
    <mergeCell ref="B19:E19"/>
    <mergeCell ref="F19:I19"/>
    <mergeCell ref="A18:I18"/>
    <mergeCell ref="K19:O19"/>
    <mergeCell ref="K30:O30"/>
    <mergeCell ref="Q9:S9"/>
    <mergeCell ref="U29:U30"/>
    <mergeCell ref="Q29:T30"/>
    <mergeCell ref="U25:U26"/>
    <mergeCell ref="Q21:S21"/>
    <mergeCell ref="Q20:S20"/>
    <mergeCell ref="A16:C16"/>
    <mergeCell ref="A56:E56"/>
    <mergeCell ref="A67:E67"/>
    <mergeCell ref="K89:O89"/>
    <mergeCell ref="A14:C14"/>
    <mergeCell ref="A15:C15"/>
    <mergeCell ref="A26:C26"/>
    <mergeCell ref="A38:C38"/>
    <mergeCell ref="A39:C39"/>
    <mergeCell ref="A63:C63"/>
    <mergeCell ref="A64:C64"/>
    <mergeCell ref="A74:C74"/>
    <mergeCell ref="A30:I30"/>
    <mergeCell ref="B31:E31"/>
    <mergeCell ref="F31:I31"/>
    <mergeCell ref="A89:E89"/>
    <mergeCell ref="K18:O18"/>
    <mergeCell ref="A98:E98"/>
    <mergeCell ref="A100:C100"/>
    <mergeCell ref="A101:C101"/>
    <mergeCell ref="A99:E99"/>
    <mergeCell ref="A87:C87"/>
    <mergeCell ref="A94:C94"/>
    <mergeCell ref="A95:C95"/>
    <mergeCell ref="A85:C85"/>
    <mergeCell ref="A86:C86"/>
    <mergeCell ref="A40:C40"/>
    <mergeCell ref="A76:C76"/>
    <mergeCell ref="Q22:S22"/>
    <mergeCell ref="K31:O31"/>
    <mergeCell ref="K56:O56"/>
    <mergeCell ref="K67:O67"/>
    <mergeCell ref="K78:O78"/>
    <mergeCell ref="A78:E78"/>
    <mergeCell ref="A75:C75"/>
    <mergeCell ref="Q25:T26"/>
    <mergeCell ref="A43:I43"/>
    <mergeCell ref="K43:O43"/>
    <mergeCell ref="B44:E44"/>
    <mergeCell ref="F44:I44"/>
    <mergeCell ref="Q7:S7"/>
    <mergeCell ref="Q8:S8"/>
    <mergeCell ref="Q15:S15"/>
    <mergeCell ref="Q18:S18"/>
    <mergeCell ref="Q14:T14"/>
    <mergeCell ref="Q17:T17"/>
    <mergeCell ref="W4:Y4"/>
    <mergeCell ref="A1:Y1"/>
    <mergeCell ref="A2:Y3"/>
    <mergeCell ref="A5:I5"/>
    <mergeCell ref="K5:O5"/>
    <mergeCell ref="Q4:U4"/>
    <mergeCell ref="K6:O6"/>
    <mergeCell ref="K7:O7"/>
    <mergeCell ref="A4:I4"/>
    <mergeCell ref="K4:O4"/>
    <mergeCell ref="B7:E7"/>
    <mergeCell ref="F7:I7"/>
    <mergeCell ref="A6:I6"/>
    <mergeCell ref="K44:O44"/>
    <mergeCell ref="A51:C51"/>
    <mergeCell ref="A52:C52"/>
    <mergeCell ref="A27:C27"/>
    <mergeCell ref="A28:C28"/>
  </mergeCells>
  <pageMargins left="0.7" right="0.7" top="0.78740157499999996" bottom="0.78740157499999996" header="0.3" footer="0.3"/>
  <pageSetup paperSize="9" orientation="portrait" horizont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2D65C-EAF5-4655-908F-E5A238F41978}">
  <sheetPr>
    <tabColor theme="6" tint="0.59999389629810485"/>
    <pageSetUpPr fitToPage="1"/>
  </sheetPr>
  <dimension ref="A1:S39"/>
  <sheetViews>
    <sheetView topLeftCell="A15" workbookViewId="0">
      <selection activeCell="A37" sqref="A37"/>
    </sheetView>
  </sheetViews>
  <sheetFormatPr defaultRowHeight="15" x14ac:dyDescent="0.25"/>
  <cols>
    <col min="1" max="1" width="20.42578125" customWidth="1"/>
    <col min="2" max="2" width="11.5703125" customWidth="1"/>
    <col min="3" max="3" width="11.85546875" customWidth="1"/>
    <col min="4" max="5" width="12.42578125" customWidth="1"/>
    <col min="6" max="6" width="11.85546875" customWidth="1"/>
    <col min="7" max="7" width="12.140625" customWidth="1"/>
    <col min="8" max="8" width="5.85546875" customWidth="1"/>
    <col min="9" max="9" width="16.85546875" customWidth="1"/>
    <col min="11" max="11" width="21.42578125" customWidth="1"/>
    <col min="12" max="12" width="30.7109375" customWidth="1"/>
    <col min="14" max="14" width="17.140625" customWidth="1"/>
    <col min="18" max="18" width="6.85546875" customWidth="1"/>
    <col min="19" max="19" width="27.42578125" style="1" bestFit="1" customWidth="1"/>
  </cols>
  <sheetData>
    <row r="1" spans="1:19" ht="19.5" thickBot="1" x14ac:dyDescent="0.3">
      <c r="A1" s="312" t="s">
        <v>114</v>
      </c>
      <c r="B1" s="313"/>
      <c r="C1" s="313"/>
      <c r="D1" s="313"/>
      <c r="E1" s="313"/>
      <c r="F1" s="313"/>
      <c r="G1" s="314"/>
      <c r="I1" s="312" t="s">
        <v>115</v>
      </c>
      <c r="J1" s="313"/>
      <c r="K1" s="313"/>
      <c r="L1" s="314"/>
      <c r="N1" s="312" t="s">
        <v>116</v>
      </c>
      <c r="O1" s="313"/>
      <c r="P1" s="313"/>
      <c r="Q1" s="313"/>
      <c r="R1" s="313"/>
      <c r="S1" s="313"/>
    </row>
    <row r="2" spans="1:19" ht="19.5" thickBot="1" x14ac:dyDescent="0.3">
      <c r="A2" s="315" t="s">
        <v>136</v>
      </c>
      <c r="B2" s="316"/>
      <c r="C2" s="316"/>
      <c r="D2" s="316"/>
      <c r="E2" s="316"/>
      <c r="F2" s="316"/>
      <c r="G2" s="317"/>
      <c r="I2" s="315" t="s">
        <v>136</v>
      </c>
      <c r="J2" s="316"/>
      <c r="K2" s="316"/>
      <c r="L2" s="317"/>
      <c r="N2" s="338" t="s">
        <v>136</v>
      </c>
      <c r="O2" s="339"/>
      <c r="P2" s="339"/>
      <c r="Q2" s="339"/>
      <c r="R2" s="339"/>
      <c r="S2" s="340"/>
    </row>
    <row r="3" spans="1:19" ht="18.75" customHeight="1" thickBot="1" x14ac:dyDescent="0.3">
      <c r="A3" s="2"/>
      <c r="B3" s="341" t="s">
        <v>9</v>
      </c>
      <c r="C3" s="342"/>
      <c r="D3" s="343" t="s">
        <v>117</v>
      </c>
      <c r="E3" s="344"/>
      <c r="F3" s="345" t="s">
        <v>331</v>
      </c>
      <c r="G3" s="346"/>
      <c r="I3" s="333" t="s">
        <v>118</v>
      </c>
      <c r="J3" s="334"/>
      <c r="K3" s="14" t="s">
        <v>119</v>
      </c>
      <c r="L3" s="46" t="s">
        <v>137</v>
      </c>
      <c r="N3" s="333" t="s">
        <v>31</v>
      </c>
      <c r="O3" s="334"/>
      <c r="P3" s="334"/>
      <c r="Q3" s="334"/>
      <c r="R3" s="334"/>
      <c r="S3" s="52"/>
    </row>
    <row r="4" spans="1:19" ht="15.75" thickBot="1" x14ac:dyDescent="0.3">
      <c r="A4" s="3" t="s">
        <v>71</v>
      </c>
      <c r="B4" s="4" t="s">
        <v>120</v>
      </c>
      <c r="C4" s="5" t="s">
        <v>121</v>
      </c>
      <c r="D4" s="6" t="s">
        <v>120</v>
      </c>
      <c r="E4" s="6" t="s">
        <v>122</v>
      </c>
      <c r="F4" s="7" t="s">
        <v>120</v>
      </c>
      <c r="G4" s="18" t="s">
        <v>122</v>
      </c>
      <c r="I4" s="329" t="s">
        <v>123</v>
      </c>
      <c r="J4" s="330"/>
      <c r="K4" s="44">
        <v>56</v>
      </c>
      <c r="L4" s="47">
        <v>28</v>
      </c>
      <c r="N4" s="8" t="s">
        <v>28</v>
      </c>
      <c r="O4" s="9"/>
      <c r="P4" s="9"/>
      <c r="Q4" s="9"/>
      <c r="R4" s="9"/>
      <c r="S4" s="47">
        <v>125</v>
      </c>
    </row>
    <row r="5" spans="1:19" ht="15.75" thickBot="1" x14ac:dyDescent="0.3">
      <c r="A5" s="19" t="s">
        <v>87</v>
      </c>
      <c r="B5" s="24">
        <v>120</v>
      </c>
      <c r="C5" s="24">
        <v>84</v>
      </c>
      <c r="D5" s="25">
        <v>180</v>
      </c>
      <c r="E5" s="25">
        <v>126</v>
      </c>
      <c r="F5" s="26">
        <v>180</v>
      </c>
      <c r="G5" s="27">
        <v>126</v>
      </c>
      <c r="I5" s="331" t="s">
        <v>27</v>
      </c>
      <c r="J5" s="332"/>
      <c r="K5" s="45">
        <v>285</v>
      </c>
      <c r="L5" s="48">
        <v>211</v>
      </c>
      <c r="N5" s="309" t="s">
        <v>25</v>
      </c>
      <c r="O5" s="310"/>
      <c r="P5" s="310"/>
      <c r="Q5" s="310"/>
      <c r="R5" s="311"/>
      <c r="S5" s="51" t="s">
        <v>124</v>
      </c>
    </row>
    <row r="6" spans="1:19" ht="15.75" thickBot="1" x14ac:dyDescent="0.3">
      <c r="A6" s="19" t="s">
        <v>75</v>
      </c>
      <c r="B6" s="28"/>
      <c r="C6" s="28"/>
      <c r="D6" s="29"/>
      <c r="E6" s="29"/>
      <c r="F6" s="30"/>
      <c r="G6" s="31"/>
      <c r="I6" s="331" t="s">
        <v>30</v>
      </c>
      <c r="J6" s="332"/>
      <c r="K6" s="45">
        <v>417</v>
      </c>
      <c r="L6" s="48">
        <v>309</v>
      </c>
      <c r="N6" s="321" t="s">
        <v>329</v>
      </c>
      <c r="O6" s="322"/>
      <c r="P6" s="322"/>
      <c r="Q6" s="322"/>
      <c r="R6" s="323"/>
      <c r="S6" s="53">
        <v>680</v>
      </c>
    </row>
    <row r="7" spans="1:19" ht="15.75" thickBot="1" x14ac:dyDescent="0.3">
      <c r="A7" s="20" t="s">
        <v>77</v>
      </c>
      <c r="B7" s="28"/>
      <c r="C7" s="28"/>
      <c r="D7" s="29"/>
      <c r="E7" s="29"/>
      <c r="F7" s="30"/>
      <c r="G7" s="31"/>
      <c r="I7" s="331" t="s">
        <v>33</v>
      </c>
      <c r="J7" s="332"/>
      <c r="K7" s="45">
        <v>535</v>
      </c>
      <c r="L7" s="48">
        <v>395</v>
      </c>
      <c r="N7" s="318" t="s">
        <v>343</v>
      </c>
      <c r="O7" s="319"/>
      <c r="P7" s="319"/>
      <c r="Q7" s="319"/>
      <c r="R7" s="320"/>
      <c r="S7" s="54">
        <v>80</v>
      </c>
    </row>
    <row r="8" spans="1:19" ht="15.75" thickBot="1" x14ac:dyDescent="0.3">
      <c r="A8" s="20" t="s">
        <v>89</v>
      </c>
      <c r="B8" s="28"/>
      <c r="C8" s="28"/>
      <c r="D8" s="29"/>
      <c r="E8" s="29"/>
      <c r="F8" s="30"/>
      <c r="G8" s="31"/>
      <c r="I8" s="331" t="s">
        <v>125</v>
      </c>
      <c r="J8" s="332"/>
      <c r="K8" s="45">
        <v>785</v>
      </c>
      <c r="L8" s="48">
        <v>580</v>
      </c>
      <c r="N8" s="318" t="s">
        <v>145</v>
      </c>
      <c r="O8" s="319"/>
      <c r="P8" s="319"/>
      <c r="Q8" s="319"/>
      <c r="R8" s="320"/>
      <c r="S8" s="54">
        <v>150</v>
      </c>
    </row>
    <row r="9" spans="1:19" ht="15.75" thickBot="1" x14ac:dyDescent="0.3">
      <c r="A9" s="20" t="s">
        <v>78</v>
      </c>
      <c r="B9" s="28"/>
      <c r="C9" s="28"/>
      <c r="D9" s="29"/>
      <c r="E9" s="29"/>
      <c r="F9" s="30"/>
      <c r="G9" s="31"/>
      <c r="I9" s="331" t="s">
        <v>40</v>
      </c>
      <c r="J9" s="332"/>
      <c r="K9" s="45">
        <v>1188</v>
      </c>
      <c r="L9" s="48">
        <v>1188</v>
      </c>
      <c r="N9" s="318" t="s">
        <v>146</v>
      </c>
      <c r="O9" s="319"/>
      <c r="P9" s="319"/>
      <c r="Q9" s="319"/>
      <c r="R9" s="320"/>
      <c r="S9" s="50">
        <v>150</v>
      </c>
    </row>
    <row r="10" spans="1:19" ht="15.75" thickBot="1" x14ac:dyDescent="0.3">
      <c r="A10" s="20" t="s">
        <v>79</v>
      </c>
      <c r="B10" s="28"/>
      <c r="C10" s="28"/>
      <c r="D10" s="29"/>
      <c r="E10" s="29"/>
      <c r="F10" s="30"/>
      <c r="G10" s="31"/>
      <c r="I10" s="327" t="s">
        <v>135</v>
      </c>
      <c r="J10" s="328"/>
      <c r="K10" s="49">
        <v>1735</v>
      </c>
      <c r="L10" s="50">
        <v>1735</v>
      </c>
      <c r="N10" s="318" t="s">
        <v>25</v>
      </c>
      <c r="O10" s="319"/>
      <c r="P10" s="319"/>
      <c r="Q10" s="319"/>
      <c r="R10" s="320"/>
      <c r="S10" s="55" t="s">
        <v>124</v>
      </c>
    </row>
    <row r="11" spans="1:19" x14ac:dyDescent="0.25">
      <c r="A11" s="20" t="s">
        <v>90</v>
      </c>
      <c r="B11" s="28"/>
      <c r="C11" s="28"/>
      <c r="D11" s="29"/>
      <c r="E11" s="29"/>
      <c r="F11" s="30"/>
      <c r="G11" s="31"/>
    </row>
    <row r="12" spans="1:19" ht="15.75" thickBot="1" x14ac:dyDescent="0.3">
      <c r="A12" s="20" t="s">
        <v>80</v>
      </c>
      <c r="B12" s="28"/>
      <c r="C12" s="28"/>
      <c r="D12" s="29"/>
      <c r="E12" s="29"/>
      <c r="F12" s="30"/>
      <c r="G12" s="31"/>
    </row>
    <row r="13" spans="1:19" ht="18.75" x14ac:dyDescent="0.25">
      <c r="A13" s="20" t="s">
        <v>81</v>
      </c>
      <c r="B13" s="28"/>
      <c r="C13" s="28"/>
      <c r="D13" s="29"/>
      <c r="E13" s="29"/>
      <c r="F13" s="30"/>
      <c r="G13" s="31"/>
      <c r="I13" s="312" t="s">
        <v>126</v>
      </c>
      <c r="J13" s="313"/>
      <c r="K13" s="313"/>
      <c r="L13" s="314"/>
    </row>
    <row r="14" spans="1:19" ht="19.5" thickBot="1" x14ac:dyDescent="0.3">
      <c r="A14" s="20" t="s">
        <v>93</v>
      </c>
      <c r="B14" s="28"/>
      <c r="C14" s="28"/>
      <c r="D14" s="29"/>
      <c r="E14" s="29"/>
      <c r="F14" s="30"/>
      <c r="G14" s="31"/>
      <c r="I14" s="16"/>
      <c r="J14" s="17"/>
      <c r="K14" s="316" t="s">
        <v>136</v>
      </c>
      <c r="L14" s="317"/>
    </row>
    <row r="15" spans="1:19" ht="15.75" thickBot="1" x14ac:dyDescent="0.3">
      <c r="A15" s="20" t="s">
        <v>94</v>
      </c>
      <c r="B15" s="28"/>
      <c r="C15" s="28"/>
      <c r="D15" s="29"/>
      <c r="E15" s="29"/>
      <c r="F15" s="30"/>
      <c r="G15" s="31"/>
      <c r="I15" s="333" t="s">
        <v>127</v>
      </c>
      <c r="J15" s="334"/>
      <c r="K15" s="334"/>
      <c r="L15" s="56" t="s">
        <v>138</v>
      </c>
    </row>
    <row r="16" spans="1:19" x14ac:dyDescent="0.25">
      <c r="A16" s="20" t="s">
        <v>82</v>
      </c>
      <c r="B16" s="28"/>
      <c r="C16" s="28"/>
      <c r="D16" s="29"/>
      <c r="E16" s="29"/>
      <c r="F16" s="30"/>
      <c r="G16" s="31"/>
      <c r="I16" s="335" t="s">
        <v>128</v>
      </c>
      <c r="J16" s="336"/>
      <c r="K16" s="337"/>
      <c r="L16" s="41">
        <v>100</v>
      </c>
    </row>
    <row r="17" spans="1:12" x14ac:dyDescent="0.25">
      <c r="A17" s="20" t="s">
        <v>96</v>
      </c>
      <c r="B17" s="28"/>
      <c r="C17" s="28"/>
      <c r="D17" s="29"/>
      <c r="E17" s="29"/>
      <c r="F17" s="30"/>
      <c r="G17" s="31"/>
      <c r="I17" s="324" t="s">
        <v>141</v>
      </c>
      <c r="J17" s="325"/>
      <c r="K17" s="326"/>
      <c r="L17" s="42">
        <v>100</v>
      </c>
    </row>
    <row r="18" spans="1:12" ht="15.75" thickBot="1" x14ac:dyDescent="0.3">
      <c r="A18" s="20" t="s">
        <v>83</v>
      </c>
      <c r="B18" s="32"/>
      <c r="C18" s="32"/>
      <c r="D18" s="33"/>
      <c r="E18" s="33"/>
      <c r="F18" s="34"/>
      <c r="G18" s="35"/>
      <c r="I18" s="324" t="s">
        <v>129</v>
      </c>
      <c r="J18" s="325"/>
      <c r="K18" s="326"/>
      <c r="L18" s="42">
        <v>100</v>
      </c>
    </row>
    <row r="19" spans="1:12" ht="15.75" thickBot="1" x14ac:dyDescent="0.3">
      <c r="A19" s="3" t="s">
        <v>86</v>
      </c>
      <c r="B19" s="4" t="s">
        <v>120</v>
      </c>
      <c r="C19" s="5" t="s">
        <v>121</v>
      </c>
      <c r="D19" s="6" t="s">
        <v>120</v>
      </c>
      <c r="E19" s="6" t="s">
        <v>122</v>
      </c>
      <c r="F19" s="7" t="s">
        <v>120</v>
      </c>
      <c r="G19" s="18" t="s">
        <v>122</v>
      </c>
      <c r="I19" s="324" t="s">
        <v>130</v>
      </c>
      <c r="J19" s="325"/>
      <c r="K19" s="326"/>
      <c r="L19" s="42">
        <v>100</v>
      </c>
    </row>
    <row r="20" spans="1:12" ht="15.75" thickBot="1" x14ac:dyDescent="0.3">
      <c r="A20" s="21" t="s">
        <v>139</v>
      </c>
      <c r="B20" s="24">
        <v>104</v>
      </c>
      <c r="C20" s="24">
        <v>73</v>
      </c>
      <c r="D20" s="25">
        <v>160</v>
      </c>
      <c r="E20" s="25">
        <v>112</v>
      </c>
      <c r="F20" s="26">
        <v>160</v>
      </c>
      <c r="G20" s="27">
        <v>112</v>
      </c>
      <c r="I20" s="309" t="s">
        <v>131</v>
      </c>
      <c r="J20" s="310"/>
      <c r="K20" s="311"/>
      <c r="L20" s="43">
        <v>100</v>
      </c>
    </row>
    <row r="21" spans="1:12" x14ac:dyDescent="0.25">
      <c r="A21" s="20" t="s">
        <v>102</v>
      </c>
      <c r="B21" s="28"/>
      <c r="C21" s="28"/>
      <c r="D21" s="29"/>
      <c r="E21" s="29"/>
      <c r="F21" s="30"/>
      <c r="G21" s="31"/>
      <c r="I21" s="335" t="s">
        <v>6</v>
      </c>
      <c r="J21" s="336"/>
      <c r="K21" s="337"/>
      <c r="L21" s="38">
        <v>350</v>
      </c>
    </row>
    <row r="22" spans="1:12" x14ac:dyDescent="0.25">
      <c r="A22" s="20" t="s">
        <v>91</v>
      </c>
      <c r="B22" s="28"/>
      <c r="C22" s="28"/>
      <c r="D22" s="29"/>
      <c r="E22" s="29"/>
      <c r="F22" s="30"/>
      <c r="G22" s="31"/>
      <c r="I22" s="324" t="s">
        <v>339</v>
      </c>
      <c r="J22" s="325"/>
      <c r="K22" s="326"/>
      <c r="L22" s="39">
        <v>350</v>
      </c>
    </row>
    <row r="23" spans="1:12" ht="15.75" thickBot="1" x14ac:dyDescent="0.3">
      <c r="A23" s="20" t="s">
        <v>105</v>
      </c>
      <c r="B23" s="28"/>
      <c r="C23" s="28"/>
      <c r="D23" s="29"/>
      <c r="E23" s="29"/>
      <c r="F23" s="30"/>
      <c r="G23" s="31"/>
      <c r="I23" s="309" t="s">
        <v>132</v>
      </c>
      <c r="J23" s="310"/>
      <c r="K23" s="311"/>
      <c r="L23" s="40">
        <v>350</v>
      </c>
    </row>
    <row r="24" spans="1:12" x14ac:dyDescent="0.25">
      <c r="A24" s="20" t="s">
        <v>92</v>
      </c>
      <c r="B24" s="28"/>
      <c r="C24" s="28"/>
      <c r="D24" s="29"/>
      <c r="E24" s="29"/>
      <c r="F24" s="30"/>
      <c r="G24" s="31"/>
      <c r="I24" s="335" t="s">
        <v>133</v>
      </c>
      <c r="J24" s="336"/>
      <c r="K24" s="337"/>
      <c r="L24" s="36">
        <v>500</v>
      </c>
    </row>
    <row r="25" spans="1:12" ht="15.75" thickBot="1" x14ac:dyDescent="0.3">
      <c r="A25" s="20" t="s">
        <v>95</v>
      </c>
      <c r="B25" s="28"/>
      <c r="C25" s="28"/>
      <c r="D25" s="29"/>
      <c r="E25" s="29"/>
      <c r="F25" s="30"/>
      <c r="G25" s="31"/>
      <c r="I25" s="309" t="s">
        <v>134</v>
      </c>
      <c r="J25" s="310"/>
      <c r="K25" s="311"/>
      <c r="L25" s="37">
        <v>500</v>
      </c>
    </row>
    <row r="26" spans="1:12" x14ac:dyDescent="0.25">
      <c r="A26" s="20" t="s">
        <v>97</v>
      </c>
      <c r="B26" s="28"/>
      <c r="C26" s="28"/>
      <c r="D26" s="29"/>
      <c r="E26" s="29"/>
      <c r="F26" s="30"/>
      <c r="G26" s="31"/>
    </row>
    <row r="27" spans="1:12" x14ac:dyDescent="0.25">
      <c r="A27" s="20" t="s">
        <v>110</v>
      </c>
      <c r="B27" s="28"/>
      <c r="C27" s="28"/>
      <c r="D27" s="29"/>
      <c r="E27" s="29"/>
      <c r="F27" s="30"/>
      <c r="G27" s="31"/>
    </row>
    <row r="28" spans="1:12" x14ac:dyDescent="0.25">
      <c r="A28" s="20" t="s">
        <v>111</v>
      </c>
      <c r="B28" s="28"/>
      <c r="C28" s="28"/>
      <c r="D28" s="29"/>
      <c r="E28" s="29"/>
      <c r="F28" s="30"/>
      <c r="G28" s="31"/>
    </row>
    <row r="29" spans="1:12" ht="15.75" thickBot="1" x14ac:dyDescent="0.3">
      <c r="A29" s="20" t="s">
        <v>98</v>
      </c>
      <c r="B29" s="28"/>
      <c r="C29" s="28"/>
      <c r="D29" s="33"/>
      <c r="E29" s="33"/>
      <c r="F29" s="30"/>
      <c r="G29" s="31"/>
    </row>
    <row r="30" spans="1:12" ht="15.75" thickBot="1" x14ac:dyDescent="0.3">
      <c r="A30" s="3" t="s">
        <v>99</v>
      </c>
      <c r="B30" s="4" t="s">
        <v>120</v>
      </c>
      <c r="C30" s="5" t="s">
        <v>121</v>
      </c>
      <c r="D30" s="6" t="s">
        <v>120</v>
      </c>
      <c r="E30" s="6" t="s">
        <v>122</v>
      </c>
      <c r="F30" s="7" t="s">
        <v>120</v>
      </c>
      <c r="G30" s="18" t="s">
        <v>122</v>
      </c>
    </row>
    <row r="31" spans="1:12" x14ac:dyDescent="0.25">
      <c r="A31" s="22" t="s">
        <v>100</v>
      </c>
      <c r="B31" s="24">
        <v>88</v>
      </c>
      <c r="C31" s="24">
        <v>62</v>
      </c>
      <c r="D31" s="25">
        <v>140</v>
      </c>
      <c r="E31" s="25">
        <v>98</v>
      </c>
      <c r="F31" s="26">
        <v>140</v>
      </c>
      <c r="G31" s="27">
        <v>98</v>
      </c>
    </row>
    <row r="32" spans="1:12" x14ac:dyDescent="0.25">
      <c r="A32" s="20" t="s">
        <v>103</v>
      </c>
      <c r="B32" s="28"/>
      <c r="C32" s="28"/>
      <c r="D32" s="29"/>
      <c r="E32" s="29"/>
      <c r="F32" s="30"/>
      <c r="G32" s="31"/>
    </row>
    <row r="33" spans="1:7" x14ac:dyDescent="0.25">
      <c r="A33" s="20" t="s">
        <v>104</v>
      </c>
      <c r="B33" s="28"/>
      <c r="C33" s="28"/>
      <c r="D33" s="29"/>
      <c r="E33" s="29"/>
      <c r="F33" s="30"/>
      <c r="G33" s="31"/>
    </row>
    <row r="34" spans="1:7" x14ac:dyDescent="0.25">
      <c r="A34" s="20" t="s">
        <v>106</v>
      </c>
      <c r="B34" s="28"/>
      <c r="C34" s="28"/>
      <c r="D34" s="29"/>
      <c r="E34" s="29"/>
      <c r="F34" s="30"/>
      <c r="G34" s="31"/>
    </row>
    <row r="35" spans="1:7" x14ac:dyDescent="0.25">
      <c r="A35" s="20" t="s">
        <v>108</v>
      </c>
      <c r="B35" s="28"/>
      <c r="C35" s="28"/>
      <c r="D35" s="29"/>
      <c r="E35" s="29"/>
      <c r="F35" s="30"/>
      <c r="G35" s="31"/>
    </row>
    <row r="36" spans="1:7" x14ac:dyDescent="0.25">
      <c r="A36" s="20" t="s">
        <v>350</v>
      </c>
      <c r="B36" s="28"/>
      <c r="C36" s="28"/>
      <c r="D36" s="29"/>
      <c r="E36" s="29"/>
      <c r="F36" s="30"/>
      <c r="G36" s="31"/>
    </row>
    <row r="37" spans="1:7" ht="15.75" customHeight="1" x14ac:dyDescent="0.25">
      <c r="A37" s="20" t="s">
        <v>112</v>
      </c>
      <c r="B37" s="28"/>
      <c r="C37" s="28"/>
      <c r="D37" s="29"/>
      <c r="E37" s="29"/>
      <c r="F37" s="30"/>
      <c r="G37" s="31"/>
    </row>
    <row r="38" spans="1:7" ht="15.75" customHeight="1" x14ac:dyDescent="0.25">
      <c r="A38" s="20" t="s">
        <v>107</v>
      </c>
      <c r="B38" s="28"/>
      <c r="C38" s="28"/>
      <c r="D38" s="29"/>
      <c r="E38" s="29"/>
      <c r="F38" s="30"/>
      <c r="G38" s="31"/>
    </row>
    <row r="39" spans="1:7" ht="15.75" thickBot="1" x14ac:dyDescent="0.3">
      <c r="A39" s="23" t="s">
        <v>113</v>
      </c>
      <c r="B39" s="32"/>
      <c r="C39" s="32"/>
      <c r="D39" s="33"/>
      <c r="E39" s="33"/>
      <c r="F39" s="34"/>
      <c r="G39" s="35"/>
    </row>
  </sheetData>
  <sheetProtection algorithmName="SHA-512" hashValue="8lP+I4crtViPSxMkP8JqIDEnm7RC1YtHkJ/uBUWQQuZtRNOFpL+7xQlv1cXd2UAliEeBx8GFwtdjMxv2c02Xxg==" saltValue="beCjUe7vrsmng8mLLFHmLw==" spinCount="100000" sheet="1" objects="1" scenarios="1"/>
  <mergeCells count="37">
    <mergeCell ref="I23:K23"/>
    <mergeCell ref="I24:K24"/>
    <mergeCell ref="N5:R5"/>
    <mergeCell ref="I6:J6"/>
    <mergeCell ref="I7:J7"/>
    <mergeCell ref="I8:J8"/>
    <mergeCell ref="I9:J9"/>
    <mergeCell ref="I18:K18"/>
    <mergeCell ref="I19:K19"/>
    <mergeCell ref="I20:K20"/>
    <mergeCell ref="I21:K21"/>
    <mergeCell ref="I22:K22"/>
    <mergeCell ref="A2:G2"/>
    <mergeCell ref="N2:S2"/>
    <mergeCell ref="A1:G1"/>
    <mergeCell ref="B3:C3"/>
    <mergeCell ref="D3:E3"/>
    <mergeCell ref="F3:G3"/>
    <mergeCell ref="N1:S1"/>
    <mergeCell ref="I3:J3"/>
    <mergeCell ref="N3:R3"/>
    <mergeCell ref="I25:K25"/>
    <mergeCell ref="I1:L1"/>
    <mergeCell ref="I2:L2"/>
    <mergeCell ref="N10:R10"/>
    <mergeCell ref="N9:R9"/>
    <mergeCell ref="N8:R8"/>
    <mergeCell ref="N6:R6"/>
    <mergeCell ref="N7:R7"/>
    <mergeCell ref="I13:L13"/>
    <mergeCell ref="I17:K17"/>
    <mergeCell ref="I10:J10"/>
    <mergeCell ref="K14:L14"/>
    <mergeCell ref="I4:J4"/>
    <mergeCell ref="I5:J5"/>
    <mergeCell ref="I15:K15"/>
    <mergeCell ref="I16:K16"/>
  </mergeCells>
  <phoneticPr fontId="16" type="noConversion"/>
  <conditionalFormatting sqref="A1 A3:A4">
    <cfRule type="duplicateValues" dxfId="11" priority="8"/>
  </conditionalFormatting>
  <conditionalFormatting sqref="A19">
    <cfRule type="duplicateValues" dxfId="10" priority="1"/>
  </conditionalFormatting>
  <conditionalFormatting sqref="A30">
    <cfRule type="duplicateValues" dxfId="9" priority="5"/>
  </conditionalFormatting>
  <conditionalFormatting sqref="A31:A39 A20:A29 A5:A18">
    <cfRule type="duplicateValues" dxfId="8" priority="51"/>
  </conditionalFormatting>
  <conditionalFormatting sqref="I1">
    <cfRule type="duplicateValues" dxfId="7" priority="4"/>
  </conditionalFormatting>
  <conditionalFormatting sqref="I13:I14">
    <cfRule type="duplicateValues" dxfId="6" priority="3"/>
  </conditionalFormatting>
  <conditionalFormatting sqref="N1">
    <cfRule type="duplicateValues" dxfId="5" priority="2"/>
  </conditionalFormatting>
  <pageMargins left="0.25" right="0.25" top="0.75" bottom="0.75" header="0.3" footer="0.3"/>
  <pageSetup paperSize="9" scale="5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ypdokumentu xmlns="44ce72be-cbd2-4b18-85a3-eab52da82d8c" xsi:nil="true"/>
    <TaxCatchAll xmlns="2353064d-4804-4b30-8585-7b17d0b04a58" xsi:nil="true"/>
    <_ip_UnifiedCompliancePolicyProperties xmlns="http://schemas.microsoft.com/sharepoint/v3" xsi:nil="true"/>
    <lcf76f155ced4ddcb4097134ff3c332f xmlns="44ce72be-cbd2-4b18-85a3-eab52da82d8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113A9852C86F384AB7CAE93007978A34" ma:contentTypeVersion="20" ma:contentTypeDescription="Vytvoří nový dokument" ma:contentTypeScope="" ma:versionID="c6c9a727c46e8c54e82f6ae0a81213ea">
  <xsd:schema xmlns:xsd="http://www.w3.org/2001/XMLSchema" xmlns:xs="http://www.w3.org/2001/XMLSchema" xmlns:p="http://schemas.microsoft.com/office/2006/metadata/properties" xmlns:ns1="http://schemas.microsoft.com/sharepoint/v3" xmlns:ns2="44ce72be-cbd2-4b18-85a3-eab52da82d8c" xmlns:ns3="2353064d-4804-4b30-8585-7b17d0b04a58" targetNamespace="http://schemas.microsoft.com/office/2006/metadata/properties" ma:root="true" ma:fieldsID="b2e6b2164f955a688aee4583966fcffe" ns1:_="" ns2:_="" ns3:_="">
    <xsd:import namespace="http://schemas.microsoft.com/sharepoint/v3"/>
    <xsd:import namespace="44ce72be-cbd2-4b18-85a3-eab52da82d8c"/>
    <xsd:import namespace="2353064d-4804-4b30-8585-7b17d0b04a5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Typdokumentu"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lcf76f155ced4ddcb4097134ff3c332f" minOccurs="0"/>
                <xsd:element ref="ns3:TaxCatchAll" minOccurs="0"/>
                <xsd:element ref="ns1:_ip_UnifiedCompliancePolicyProperties" minOccurs="0"/>
                <xsd:element ref="ns1:_ip_UnifiedCompliancePolicyUIAc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Vlastnosti zásad jednotného dodržování předpisů" ma:hidden="true" ma:internalName="_ip_UnifiedCompliancePolicyProperties">
      <xsd:simpleType>
        <xsd:restriction base="dms:Note"/>
      </xsd:simpleType>
    </xsd:element>
    <xsd:element name="_ip_UnifiedCompliancePolicyUIAction" ma:index="26" nillable="true" ma:displayName="Akce uživatelského rozhraní zásad jednotného dodržování předpisů"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4ce72be-cbd2-4b18-85a3-eab52da82d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Typdokumentu" ma:index="12" nillable="true" ma:displayName="Typ dokumentu" ma:format="Dropdown" ma:internalName="Typdokumentu">
      <xsd:simpleType>
        <xsd:restriction base="dms:Choice">
          <xsd:enumeration value="KA2"/>
        </xsd:restriction>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Značky obrázků" ma:readOnly="false" ma:fieldId="{5cf76f15-5ced-4ddc-b409-7134ff3c332f}" ma:taxonomyMulti="true" ma:sspId="fb64034f-9bdc-497c-9a94-a18e7a7d24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353064d-4804-4b30-8585-7b17d0b04a58"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element name="TaxCatchAll" ma:index="24" nillable="true" ma:displayName="Taxonomy Catch All Column" ma:hidden="true" ma:list="{0a77613d-a8c3-4043-9801-a2ba3dbb3b49}" ma:internalName="TaxCatchAll" ma:showField="CatchAllData" ma:web="2353064d-4804-4b30-8585-7b17d0b04a5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DB59E6-BD0F-4BF9-8640-C9B1785DDE26}">
  <ds:schemaRefs>
    <ds:schemaRef ds:uri="http://schemas.microsoft.com/office/2006/metadata/properties"/>
    <ds:schemaRef ds:uri="http://schemas.microsoft.com/office/infopath/2007/PartnerControls"/>
    <ds:schemaRef ds:uri="http://schemas.microsoft.com/sharepoint/v3"/>
    <ds:schemaRef ds:uri="44ce72be-cbd2-4b18-85a3-eab52da82d8c"/>
    <ds:schemaRef ds:uri="2353064d-4804-4b30-8585-7b17d0b04a58"/>
  </ds:schemaRefs>
</ds:datastoreItem>
</file>

<file path=customXml/itemProps2.xml><?xml version="1.0" encoding="utf-8"?>
<ds:datastoreItem xmlns:ds="http://schemas.openxmlformats.org/officeDocument/2006/customXml" ds:itemID="{AA08C0C1-EEF8-4461-A04E-D1F09CB83C36}"/>
</file>

<file path=customXml/itemProps3.xml><?xml version="1.0" encoding="utf-8"?>
<ds:datastoreItem xmlns:ds="http://schemas.openxmlformats.org/officeDocument/2006/customXml" ds:itemID="{3A1DEEA0-32CA-43B2-BFBE-37726314A9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11</vt:i4>
      </vt:variant>
    </vt:vector>
  </HeadingPairs>
  <TitlesOfParts>
    <vt:vector size="11" baseType="lpstr">
      <vt:lpstr>Krátkodobá mobilita</vt:lpstr>
      <vt:lpstr>ErasmusPro</vt:lpstr>
      <vt:lpstr>Soutěže</vt:lpstr>
      <vt:lpstr>Skupinová mobilita</vt:lpstr>
      <vt:lpstr>Kurzy</vt:lpstr>
      <vt:lpstr>Stínování</vt:lpstr>
      <vt:lpstr>Výukové pobyty</vt:lpstr>
      <vt:lpstr>Rozpočet</vt:lpstr>
      <vt:lpstr>Sazby pro 2024</vt:lpstr>
      <vt:lpstr>Seznam partnerských zemí</vt:lpstr>
      <vt:lpstr>Průměrná délka</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Kroužková Pavlína</dc:creator>
  <cp:keywords/>
  <dc:description/>
  <cp:lastModifiedBy>Navrátilová Kristýna</cp:lastModifiedBy>
  <cp:revision/>
  <dcterms:created xsi:type="dcterms:W3CDTF">2018-10-19T13:27:16Z</dcterms:created>
  <dcterms:modified xsi:type="dcterms:W3CDTF">2024-01-08T12:16:42Z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0x010100113A9852C86F384AB7CAE93007978A34</vt:lpwstr>
  </property>
  <property fmtid="{D5CDD505-2E9C-101B-9397-08002B2CF9AE}" pid="3" name="MediaServiceImageTags">
    <vt:lpwstr/>
  </property>
</Properties>
</file>