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uzana.cilova\Desktop\"/>
    </mc:Choice>
  </mc:AlternateContent>
  <xr:revisionPtr revIDLastSave="0" documentId="8_{06218C9F-27A2-4177-BFB0-60B823FD7D8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ata Input" sheetId="1" r:id="rId1"/>
    <sheet name="Kalkulátor čerpání záloh" sheetId="3" r:id="rId2"/>
    <sheet name="sazby pro mzdové náklady při IO" sheetId="2" r:id="rId3"/>
  </sheets>
  <definedNames>
    <definedName name="_xlnm._FilterDatabase" localSheetId="2" hidden="1">'sazby pro mzdové náklady při IO'!$A$1:$GT$201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" i="3" l="1"/>
  <c r="C5" i="3"/>
  <c r="C6" i="3" s="1"/>
  <c r="J60" i="1" l="1"/>
  <c r="J59" i="1"/>
  <c r="J57" i="1"/>
  <c r="J56" i="1"/>
  <c r="J34" i="1"/>
  <c r="J33" i="1"/>
  <c r="J32" i="1"/>
  <c r="J31" i="1"/>
  <c r="J27" i="1"/>
  <c r="J28" i="1"/>
  <c r="J29" i="1"/>
  <c r="J26" i="1"/>
  <c r="C8" i="1" l="1"/>
  <c r="C7" i="1" l="1"/>
  <c r="J112" i="1" l="1"/>
  <c r="K112" i="1" s="1"/>
  <c r="D112" i="1"/>
  <c r="E112" i="1" s="1"/>
  <c r="J111" i="1"/>
  <c r="K111" i="1" s="1"/>
  <c r="D111" i="1"/>
  <c r="E111" i="1" s="1"/>
  <c r="J110" i="1"/>
  <c r="K110" i="1" s="1"/>
  <c r="D110" i="1"/>
  <c r="E110" i="1" s="1"/>
  <c r="J109" i="1"/>
  <c r="K109" i="1" s="1"/>
  <c r="D109" i="1"/>
  <c r="E109" i="1" s="1"/>
  <c r="J103" i="1"/>
  <c r="K103" i="1" s="1"/>
  <c r="D103" i="1"/>
  <c r="E103" i="1" s="1"/>
  <c r="J102" i="1"/>
  <c r="K102" i="1" s="1"/>
  <c r="D102" i="1"/>
  <c r="E102" i="1" s="1"/>
  <c r="J101" i="1"/>
  <c r="K101" i="1" s="1"/>
  <c r="D101" i="1"/>
  <c r="E101" i="1" s="1"/>
  <c r="J100" i="1"/>
  <c r="K100" i="1" s="1"/>
  <c r="D100" i="1"/>
  <c r="E100" i="1" s="1"/>
  <c r="J94" i="1"/>
  <c r="K94" i="1" s="1"/>
  <c r="D94" i="1"/>
  <c r="E94" i="1" s="1"/>
  <c r="J93" i="1"/>
  <c r="K93" i="1" s="1"/>
  <c r="D93" i="1"/>
  <c r="E93" i="1" s="1"/>
  <c r="J92" i="1"/>
  <c r="K92" i="1" s="1"/>
  <c r="D92" i="1"/>
  <c r="E92" i="1" s="1"/>
  <c r="J91" i="1"/>
  <c r="K91" i="1" s="1"/>
  <c r="D91" i="1"/>
  <c r="E91" i="1" s="1"/>
  <c r="J85" i="1"/>
  <c r="K85" i="1" s="1"/>
  <c r="J84" i="1"/>
  <c r="K84" i="1" s="1"/>
  <c r="D85" i="1"/>
  <c r="E85" i="1" s="1"/>
  <c r="D84" i="1"/>
  <c r="E84" i="1" s="1"/>
  <c r="J83" i="1"/>
  <c r="K83" i="1" s="1"/>
  <c r="J82" i="1"/>
  <c r="K82" i="1" s="1"/>
  <c r="D83" i="1"/>
  <c r="E83" i="1" s="1"/>
  <c r="D45" i="1"/>
  <c r="J45" i="1" s="1"/>
  <c r="D46" i="1"/>
  <c r="J46" i="1" s="1"/>
  <c r="D47" i="1"/>
  <c r="J47" i="1" s="1"/>
  <c r="D48" i="1"/>
  <c r="J48" i="1" s="1"/>
  <c r="D49" i="1"/>
  <c r="J49" i="1" s="1"/>
  <c r="D50" i="1"/>
  <c r="J50" i="1" s="1"/>
  <c r="K115" i="1" l="1"/>
  <c r="L12" i="1" s="1"/>
  <c r="D82" i="1" l="1"/>
  <c r="E82" i="1" l="1"/>
  <c r="E115" i="1" s="1"/>
  <c r="L11" i="1" s="1"/>
  <c r="J75" i="1"/>
  <c r="J74" i="1"/>
  <c r="J73" i="1"/>
  <c r="D42" i="1"/>
  <c r="D43" i="1"/>
  <c r="D44" i="1"/>
  <c r="D41" i="1" l="1"/>
  <c r="J68" i="1"/>
  <c r="J67" i="1"/>
  <c r="J66" i="1"/>
  <c r="J63" i="1" l="1"/>
  <c r="K63" i="1" s="1"/>
  <c r="J44" i="1"/>
  <c r="J43" i="1"/>
  <c r="J42" i="1"/>
  <c r="J41" i="1"/>
  <c r="J21" i="1"/>
  <c r="J20" i="1"/>
  <c r="J77" i="1" l="1"/>
  <c r="L13" i="1" s="1"/>
  <c r="J70" i="1"/>
  <c r="K70" i="1" s="1"/>
  <c r="J37" i="1"/>
  <c r="L8" i="1" s="1"/>
  <c r="J23" i="1"/>
  <c r="L10" i="1"/>
  <c r="J53" i="1"/>
  <c r="L9" i="1" l="1"/>
  <c r="J117" i="1"/>
  <c r="C12" i="1" s="1"/>
  <c r="C13" i="1" s="1"/>
  <c r="L7" i="1"/>
  <c r="L14" i="1"/>
</calcChain>
</file>

<file path=xl/sharedStrings.xml><?xml version="1.0" encoding="utf-8"?>
<sst xmlns="http://schemas.openxmlformats.org/spreadsheetml/2006/main" count="290" uniqueCount="126">
  <si>
    <t>CZ-EDUCATION: EEA GRANTS 2014-2021</t>
  </si>
  <si>
    <t>Project Number:</t>
  </si>
  <si>
    <t>Organisation:</t>
  </si>
  <si>
    <t>Project management and implementation support total:</t>
  </si>
  <si>
    <t>Address:</t>
  </si>
  <si>
    <t>Transnational project meetings support total:</t>
  </si>
  <si>
    <t>REPORTING PERIOD:</t>
  </si>
  <si>
    <t>Cost of staff assigned to the project total:</t>
  </si>
  <si>
    <t>Multiplier events total:</t>
  </si>
  <si>
    <t>Travel total:</t>
  </si>
  <si>
    <t>TOTAL GRANT:</t>
  </si>
  <si>
    <t>EUR</t>
  </si>
  <si>
    <t>Subsistence total:</t>
  </si>
  <si>
    <t>CZK</t>
  </si>
  <si>
    <t>Special needs support total:</t>
  </si>
  <si>
    <t>Exceptional costs total:</t>
  </si>
  <si>
    <t>FILL IN ONLY THE WHITE FIELDS</t>
  </si>
  <si>
    <t>Maximum allowed</t>
  </si>
  <si>
    <t>Project management and implementation support</t>
  </si>
  <si>
    <t>No. of months</t>
  </si>
  <si>
    <t>No. of institutions</t>
  </si>
  <si>
    <t>Project promoter</t>
  </si>
  <si>
    <t>Project partners</t>
  </si>
  <si>
    <t>Total</t>
  </si>
  <si>
    <t>max 2750 EUR/month</t>
  </si>
  <si>
    <t>Transnational project meetings support</t>
  </si>
  <si>
    <r>
      <t>1</t>
    </r>
    <r>
      <rPr>
        <vertAlign val="superscript"/>
        <sz val="11"/>
        <color theme="1"/>
        <rFont val="Calibri"/>
        <scheme val="minor"/>
      </rPr>
      <t xml:space="preserve">st </t>
    </r>
    <r>
      <rPr>
        <sz val="11"/>
        <color theme="1"/>
        <rFont val="Calibri"/>
        <scheme val="minor"/>
      </rPr>
      <t>meeting</t>
    </r>
  </si>
  <si>
    <t>Rate</t>
  </si>
  <si>
    <t>No. of participants</t>
  </si>
  <si>
    <t>Name of the sending institution</t>
  </si>
  <si>
    <t>Comment</t>
  </si>
  <si>
    <t>travel distance 100 - 1999km</t>
  </si>
  <si>
    <t>travel distance 2000 km and more</t>
  </si>
  <si>
    <r>
      <t>2</t>
    </r>
    <r>
      <rPr>
        <vertAlign val="superscript"/>
        <sz val="11"/>
        <color theme="1"/>
        <rFont val="Calibri"/>
        <scheme val="minor"/>
      </rPr>
      <t>nd</t>
    </r>
    <r>
      <rPr>
        <sz val="11"/>
        <color theme="1"/>
        <rFont val="Calibri"/>
        <scheme val="minor"/>
      </rPr>
      <t xml:space="preserve"> meeting</t>
    </r>
  </si>
  <si>
    <t>You can add another meeting by adding rows. Do not forget to copy rates and formulas.</t>
  </si>
  <si>
    <t>Cost of staff assigned to the project - intellectual output</t>
  </si>
  <si>
    <t>Total No. of days (for all staff in the category and country)</t>
  </si>
  <si>
    <t>Country</t>
  </si>
  <si>
    <t>Category of staff</t>
  </si>
  <si>
    <t>Amount per day</t>
  </si>
  <si>
    <t>No. of staff</t>
  </si>
  <si>
    <t>Name of the institution</t>
  </si>
  <si>
    <t>Intellectual Output 1</t>
  </si>
  <si>
    <t>Select country</t>
  </si>
  <si>
    <t>Select staff category</t>
  </si>
  <si>
    <t>Intellectual Output 2</t>
  </si>
  <si>
    <t>You can add another staff or intelectual output by adding rows. Do not forget to copy rates and formulas.</t>
  </si>
  <si>
    <t>Multiplier events</t>
  </si>
  <si>
    <t>Event 1</t>
  </si>
  <si>
    <t>local participants</t>
  </si>
  <si>
    <t>international participants</t>
  </si>
  <si>
    <t>Event 2</t>
  </si>
  <si>
    <t>You can add another event by adding rows. Do not forget to copy rates and formulas.</t>
  </si>
  <si>
    <t>max 10 000 EUR/project</t>
  </si>
  <si>
    <t>Decription of costs</t>
  </si>
  <si>
    <t>Amount in EUR</t>
  </si>
  <si>
    <t>Real costs 1</t>
  </si>
  <si>
    <t>Real costs 2</t>
  </si>
  <si>
    <t>Real costs 3</t>
  </si>
  <si>
    <t>You can add another costs by adding rows. Do not forget to copy rates and formulas.</t>
  </si>
  <si>
    <t>max 19 500 EUR/project</t>
  </si>
  <si>
    <t>Special needs support</t>
  </si>
  <si>
    <t>Description of costs</t>
  </si>
  <si>
    <t>Peer-learning activity</t>
  </si>
  <si>
    <t>Peer-learning activity 1</t>
  </si>
  <si>
    <t>Sending institution</t>
  </si>
  <si>
    <t>Distance band</t>
  </si>
  <si>
    <t>Amount per travel</t>
  </si>
  <si>
    <t>TRAVEL</t>
  </si>
  <si>
    <t>Host country</t>
  </si>
  <si>
    <t>Duration (incl. travel days)</t>
  </si>
  <si>
    <t>SUBSISTENCE</t>
  </si>
  <si>
    <t>Select distance band</t>
  </si>
  <si>
    <t>You can add another travel by adding rows. Do not forget to copy rates and formulas.</t>
  </si>
  <si>
    <t>Peer-learning activity 2</t>
  </si>
  <si>
    <t>Peer-learning activity 3</t>
  </si>
  <si>
    <t>Peer-learning activity 4</t>
  </si>
  <si>
    <t xml:space="preserve">You can add another peer-learning activity by adding rows and copy there the whole section for peer-learning activities (travel+subsistence). </t>
  </si>
  <si>
    <t>Total travel</t>
  </si>
  <si>
    <t>Total subsistence</t>
  </si>
  <si>
    <t>TOTAL GRANT</t>
  </si>
  <si>
    <t>manager</t>
  </si>
  <si>
    <t>teacher/trainer</t>
  </si>
  <si>
    <t>technician</t>
  </si>
  <si>
    <t>administrative staff</t>
  </si>
  <si>
    <t>Norway</t>
  </si>
  <si>
    <t>Liechtenstein</t>
  </si>
  <si>
    <t>Iceland</t>
  </si>
  <si>
    <t>Czech Republic</t>
  </si>
  <si>
    <t>Project number</t>
  </si>
  <si>
    <t>Organisation</t>
  </si>
  <si>
    <t>Address</t>
  </si>
  <si>
    <t>10-99 km</t>
  </si>
  <si>
    <t>100-499 km</t>
  </si>
  <si>
    <t>500-1999 km</t>
  </si>
  <si>
    <t>2000-2999 km</t>
  </si>
  <si>
    <t>3000-3999 km</t>
  </si>
  <si>
    <t>4000-7999 km</t>
  </si>
  <si>
    <t>Exceptional cost</t>
  </si>
  <si>
    <t>X Call</t>
  </si>
  <si>
    <t>1.8.20XX - 31.7.20XX</t>
  </si>
  <si>
    <t>EHP-CZ-ICP-X-XXX</t>
  </si>
  <si>
    <t>Form of the meeting</t>
  </si>
  <si>
    <t>online</t>
  </si>
  <si>
    <t>physical</t>
  </si>
  <si>
    <t>category of staff</t>
  </si>
  <si>
    <t>select a form</t>
  </si>
  <si>
    <t>Date and comment</t>
  </si>
  <si>
    <t>Form of the event</t>
  </si>
  <si>
    <t>online max 5000 EUR/project</t>
  </si>
  <si>
    <t>Date</t>
  </si>
  <si>
    <t>ZDE SI MŮŽETE ZKONTROLOVAT PROCENTO ČERPÁNÍ ZÁLOH A SPLNĚNÍ POŽADAVKU NA DALŠÍ ZÁLOHOVOU SPLÁTKU</t>
  </si>
  <si>
    <t>Maximum amount of the grant (see Art. 3.1. of the grant agreement)</t>
  </si>
  <si>
    <t>Celkový přidělený grant dle grantové smlouvy (čl. 3.1)</t>
  </si>
  <si>
    <t>Pre-financing payment 40 % (see Art. 5.1. of the grant agreement)</t>
  </si>
  <si>
    <t>Vyplacená záloha (čl. 5.1)</t>
  </si>
  <si>
    <t>Amount of pre-financing payments reported as having been spent due 30/06/20XX</t>
  </si>
  <si>
    <t>Celkem vyčerpáno k 30. 6. 20XX</t>
  </si>
  <si>
    <t>částka včetně rozpočtové kategorie Projektové řízení a organizace</t>
  </si>
  <si>
    <t xml:space="preserve">Share of the previous pre-financing payment spent </t>
  </si>
  <si>
    <t>Vyčerpáno % z první zálohy</t>
  </si>
  <si>
    <t xml:space="preserve">Are you requesting a further pre-financing payment?  </t>
  </si>
  <si>
    <t>Žádost o další splátku</t>
  </si>
  <si>
    <t>max. lze požádat o další splátku do výše 40% celkového přiděleného grantu</t>
  </si>
  <si>
    <t>ONLY TEMPLATE DO NOT FILL IN</t>
  </si>
  <si>
    <t>FINANCIAL ACCOUNTS - Institutional cooperation projects (18 and 24 months' projects)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</si>
</sst>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EUR]"/>
  </numFmts>
  <fonts count="3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scheme val="minor"/>
    </font>
    <font>
      <sz val="10"/>
      <name val="Tahoma"/>
      <family val="2"/>
      <charset val="238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</font>
    <font>
      <sz val="11"/>
      <color theme="1"/>
      <name val="Calibri"/>
    </font>
    <font>
      <b/>
      <sz val="20"/>
      <color indexed="62"/>
      <name val="Calibri"/>
    </font>
    <font>
      <sz val="24"/>
      <color indexed="62"/>
      <name val="Calibri"/>
    </font>
    <font>
      <b/>
      <sz val="24"/>
      <color indexed="62"/>
      <name val="Calibri"/>
    </font>
    <font>
      <b/>
      <u/>
      <sz val="18"/>
      <color indexed="8"/>
      <name val="Calibri"/>
    </font>
    <font>
      <sz val="20"/>
      <name val="Calibri"/>
    </font>
    <font>
      <b/>
      <u/>
      <sz val="20"/>
      <name val="Calibri"/>
    </font>
    <font>
      <b/>
      <sz val="18"/>
      <color indexed="8"/>
      <name val="Calibri"/>
    </font>
    <font>
      <b/>
      <sz val="20"/>
      <name val="Calibri"/>
    </font>
    <font>
      <sz val="14"/>
      <name val="Calibri"/>
    </font>
    <font>
      <b/>
      <sz val="14"/>
      <name val="Calibri"/>
    </font>
    <font>
      <b/>
      <sz val="14"/>
      <color rgb="FFFF0000"/>
      <name val="Calibri"/>
    </font>
    <font>
      <b/>
      <sz val="9"/>
      <color indexed="10"/>
      <name val="Calibri"/>
    </font>
    <font>
      <i/>
      <sz val="11"/>
      <color theme="5"/>
      <name val="Calibri"/>
    </font>
    <font>
      <b/>
      <sz val="11"/>
      <color theme="1"/>
      <name val="Calibri"/>
    </font>
    <font>
      <b/>
      <sz val="11"/>
      <name val="Calibri"/>
    </font>
    <font>
      <i/>
      <sz val="11"/>
      <color theme="0" tint="-0.34998626667073579"/>
      <name val="Calibri"/>
    </font>
    <font>
      <b/>
      <sz val="14"/>
      <color theme="1"/>
      <name val="Calibri"/>
    </font>
    <font>
      <i/>
      <sz val="11"/>
      <color theme="1"/>
      <name val="Calibri"/>
    </font>
    <font>
      <vertAlign val="superscript"/>
      <sz val="11"/>
      <color theme="1"/>
      <name val="Calibri"/>
      <scheme val="minor"/>
    </font>
    <font>
      <sz val="14"/>
      <color theme="1"/>
      <name val="Calibri"/>
    </font>
    <font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b/>
      <sz val="14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theme="5" tint="-0.249977111117893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</font>
    <font>
      <b/>
      <sz val="16"/>
      <color rgb="FFFF0000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8" fillId="0" borderId="0" applyFont="0" applyFill="0" applyBorder="0" applyAlignment="0" applyProtection="0"/>
  </cellStyleXfs>
  <cellXfs count="170">
    <xf numFmtId="0" fontId="0" fillId="0" borderId="0" xfId="0"/>
    <xf numFmtId="49" fontId="0" fillId="0" borderId="0" xfId="0" applyNumberFormat="1"/>
    <xf numFmtId="164" fontId="0" fillId="0" borderId="0" xfId="0" applyNumberFormat="1" applyAlignment="1">
      <alignment horizontal="right"/>
    </xf>
    <xf numFmtId="0" fontId="2" fillId="0" borderId="0" xfId="0" applyFont="1" applyProtection="1"/>
    <xf numFmtId="0" fontId="0" fillId="0" borderId="9" xfId="0" applyBorder="1" applyAlignment="1">
      <alignment vertical="center" wrapText="1"/>
    </xf>
    <xf numFmtId="0" fontId="3" fillId="0" borderId="9" xfId="0" applyFont="1" applyBorder="1" applyAlignment="1">
      <alignment vertical="center"/>
    </xf>
    <xf numFmtId="0" fontId="2" fillId="0" borderId="9" xfId="0" applyFont="1" applyBorder="1" applyProtection="1"/>
    <xf numFmtId="0" fontId="5" fillId="4" borderId="3" xfId="0" applyFont="1" applyFill="1" applyBorder="1" applyAlignment="1" applyProtection="1">
      <alignment horizontal="center"/>
    </xf>
    <xf numFmtId="0" fontId="5" fillId="4" borderId="1" xfId="0" applyNumberFormat="1" applyFont="1" applyFill="1" applyBorder="1" applyProtection="1"/>
    <xf numFmtId="0" fontId="5" fillId="4" borderId="1" xfId="0" applyFont="1" applyFill="1" applyBorder="1" applyProtection="1"/>
    <xf numFmtId="0" fontId="6" fillId="4" borderId="4" xfId="0" applyFont="1" applyFill="1" applyBorder="1"/>
    <xf numFmtId="0" fontId="6" fillId="0" borderId="0" xfId="0" applyFont="1"/>
    <xf numFmtId="0" fontId="7" fillId="4" borderId="2" xfId="0" applyFont="1" applyFill="1" applyBorder="1" applyAlignment="1" applyProtection="1">
      <alignment horizontal="center" vertical="center"/>
    </xf>
    <xf numFmtId="0" fontId="8" fillId="4" borderId="0" xfId="0" applyFont="1" applyFill="1" applyBorder="1" applyAlignment="1" applyProtection="1">
      <alignment horizontal="center" vertical="center"/>
    </xf>
    <xf numFmtId="0" fontId="9" fillId="4" borderId="0" xfId="0" applyFont="1" applyFill="1" applyBorder="1" applyAlignment="1" applyProtection="1">
      <alignment horizontal="center"/>
    </xf>
    <xf numFmtId="0" fontId="6" fillId="4" borderId="5" xfId="0" applyFont="1" applyFill="1" applyBorder="1"/>
    <xf numFmtId="0" fontId="10" fillId="4" borderId="2" xfId="0" applyFont="1" applyFill="1" applyBorder="1" applyAlignment="1" applyProtection="1">
      <alignment horizontal="center" vertical="center"/>
    </xf>
    <xf numFmtId="0" fontId="11" fillId="4" borderId="0" xfId="0" applyFont="1" applyFill="1" applyBorder="1" applyAlignment="1" applyProtection="1">
      <alignment horizontal="center" vertical="center"/>
    </xf>
    <xf numFmtId="0" fontId="12" fillId="4" borderId="0" xfId="0" applyFont="1" applyFill="1" applyBorder="1" applyAlignment="1" applyProtection="1">
      <alignment horizontal="left" vertical="center"/>
    </xf>
    <xf numFmtId="0" fontId="12" fillId="4" borderId="0" xfId="0" applyFont="1" applyFill="1" applyBorder="1" applyAlignment="1" applyProtection="1">
      <alignment horizontal="center" vertical="center"/>
    </xf>
    <xf numFmtId="0" fontId="13" fillId="4" borderId="2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" fillId="4" borderId="6" xfId="0" applyFont="1" applyFill="1" applyBorder="1" applyAlignment="1" applyProtection="1">
      <alignment horizontal="center"/>
    </xf>
    <xf numFmtId="0" fontId="5" fillId="4" borderId="7" xfId="0" applyNumberFormat="1" applyFont="1" applyFill="1" applyBorder="1" applyProtection="1"/>
    <xf numFmtId="0" fontId="5" fillId="4" borderId="7" xfId="0" applyFont="1" applyFill="1" applyBorder="1" applyProtection="1"/>
    <xf numFmtId="0" fontId="6" fillId="4" borderId="8" xfId="0" applyFont="1" applyFill="1" applyBorder="1"/>
    <xf numFmtId="0" fontId="15" fillId="4" borderId="3" xfId="0" applyNumberFormat="1" applyFont="1" applyFill="1" applyBorder="1" applyProtection="1"/>
    <xf numFmtId="0" fontId="16" fillId="4" borderId="1" xfId="0" applyFont="1" applyFill="1" applyBorder="1" applyAlignment="1" applyProtection="1">
      <alignment horizontal="right"/>
    </xf>
    <xf numFmtId="0" fontId="15" fillId="4" borderId="2" xfId="0" applyNumberFormat="1" applyFont="1" applyFill="1" applyBorder="1" applyProtection="1"/>
    <xf numFmtId="0" fontId="16" fillId="4" borderId="0" xfId="0" applyFont="1" applyFill="1" applyBorder="1" applyAlignment="1" applyProtection="1">
      <alignment horizontal="right"/>
    </xf>
    <xf numFmtId="0" fontId="15" fillId="7" borderId="0" xfId="0" applyFont="1" applyFill="1" applyBorder="1" applyProtection="1"/>
    <xf numFmtId="15" fontId="16" fillId="4" borderId="0" xfId="0" applyNumberFormat="1" applyFont="1" applyFill="1" applyBorder="1" applyAlignment="1" applyProtection="1">
      <alignment horizontal="right"/>
    </xf>
    <xf numFmtId="0" fontId="17" fillId="4" borderId="0" xfId="0" applyFont="1" applyFill="1" applyBorder="1" applyProtection="1"/>
    <xf numFmtId="0" fontId="16" fillId="4" borderId="0" xfId="0" applyFont="1" applyFill="1" applyBorder="1" applyProtection="1"/>
    <xf numFmtId="49" fontId="18" fillId="4" borderId="6" xfId="0" applyNumberFormat="1" applyFont="1" applyFill="1" applyBorder="1" applyAlignment="1" applyProtection="1">
      <alignment horizontal="center" vertical="center" wrapText="1"/>
    </xf>
    <xf numFmtId="49" fontId="18" fillId="4" borderId="7" xfId="0" applyNumberFormat="1" applyFont="1" applyFill="1" applyBorder="1" applyAlignment="1" applyProtection="1">
      <alignment horizontal="center" vertical="center" wrapText="1"/>
    </xf>
    <xf numFmtId="0" fontId="18" fillId="4" borderId="7" xfId="0" applyNumberFormat="1" applyFont="1" applyFill="1" applyBorder="1" applyAlignment="1" applyProtection="1">
      <alignment horizontal="center" vertical="center" wrapText="1"/>
    </xf>
    <xf numFmtId="0" fontId="20" fillId="5" borderId="9" xfId="0" applyFont="1" applyFill="1" applyBorder="1" applyAlignment="1">
      <alignment horizontal="center"/>
    </xf>
    <xf numFmtId="0" fontId="21" fillId="3" borderId="2" xfId="0" applyFont="1" applyFill="1" applyBorder="1" applyAlignment="1" applyProtection="1">
      <alignment horizontal="left"/>
    </xf>
    <xf numFmtId="0" fontId="6" fillId="3" borderId="0" xfId="0" applyFont="1" applyFill="1"/>
    <xf numFmtId="0" fontId="20" fillId="3" borderId="0" xfId="0" applyFont="1" applyFill="1" applyBorder="1" applyAlignment="1">
      <alignment horizontal="right"/>
    </xf>
    <xf numFmtId="3" fontId="20" fillId="3" borderId="0" xfId="0" applyNumberFormat="1" applyFont="1" applyFill="1" applyBorder="1" applyAlignment="1">
      <alignment horizontal="right"/>
    </xf>
    <xf numFmtId="0" fontId="6" fillId="3" borderId="0" xfId="0" applyFont="1" applyFill="1" applyBorder="1"/>
    <xf numFmtId="0" fontId="20" fillId="5" borderId="0" xfId="0" applyFont="1" applyFill="1" applyBorder="1" applyAlignment="1">
      <alignment horizontal="center"/>
    </xf>
    <xf numFmtId="0" fontId="6" fillId="3" borderId="0" xfId="0" applyFont="1" applyFill="1" applyAlignment="1">
      <alignment horizontal="right"/>
    </xf>
    <xf numFmtId="3" fontId="6" fillId="3" borderId="0" xfId="0" applyNumberFormat="1" applyFont="1" applyFill="1" applyAlignment="1">
      <alignment horizontal="right"/>
    </xf>
    <xf numFmtId="0" fontId="6" fillId="5" borderId="0" xfId="0" applyFont="1" applyFill="1"/>
    <xf numFmtId="0" fontId="20" fillId="3" borderId="0" xfId="0" applyFont="1" applyFill="1"/>
    <xf numFmtId="164" fontId="6" fillId="3" borderId="0" xfId="0" applyNumberFormat="1" applyFont="1" applyFill="1" applyAlignment="1">
      <alignment horizontal="right"/>
    </xf>
    <xf numFmtId="164" fontId="6" fillId="3" borderId="0" xfId="0" applyNumberFormat="1" applyFont="1" applyFill="1"/>
    <xf numFmtId="3" fontId="6" fillId="0" borderId="0" xfId="0" applyNumberFormat="1" applyFont="1" applyFill="1" applyAlignment="1" applyProtection="1">
      <alignment horizontal="right"/>
      <protection locked="0"/>
    </xf>
    <xf numFmtId="0" fontId="22" fillId="3" borderId="0" xfId="0" applyFont="1" applyFill="1"/>
    <xf numFmtId="0" fontId="6" fillId="2" borderId="0" xfId="0" applyFont="1" applyFill="1"/>
    <xf numFmtId="0" fontId="6" fillId="2" borderId="0" xfId="0" applyFont="1" applyFill="1" applyAlignment="1">
      <alignment horizontal="right"/>
    </xf>
    <xf numFmtId="3" fontId="6" fillId="2" borderId="0" xfId="0" applyNumberFormat="1" applyFont="1" applyFill="1" applyAlignment="1">
      <alignment horizontal="right"/>
    </xf>
    <xf numFmtId="0" fontId="16" fillId="2" borderId="0" xfId="0" applyFont="1" applyFill="1" applyBorder="1" applyAlignment="1" applyProtection="1">
      <alignment horizontal="right"/>
    </xf>
    <xf numFmtId="164" fontId="23" fillId="2" borderId="0" xfId="0" applyNumberFormat="1" applyFont="1" applyFill="1"/>
    <xf numFmtId="0" fontId="24" fillId="5" borderId="0" xfId="0" applyFont="1" applyFill="1"/>
    <xf numFmtId="3" fontId="6" fillId="0" borderId="0" xfId="0" applyNumberFormat="1" applyFont="1" applyFill="1" applyAlignment="1">
      <alignment horizontal="right"/>
    </xf>
    <xf numFmtId="164" fontId="6" fillId="2" borderId="0" xfId="0" applyNumberFormat="1" applyFont="1" applyFill="1" applyAlignment="1">
      <alignment horizontal="right"/>
    </xf>
    <xf numFmtId="0" fontId="6" fillId="4" borderId="0" xfId="0" applyFont="1" applyFill="1"/>
    <xf numFmtId="0" fontId="6" fillId="0" borderId="0" xfId="0" applyFont="1" applyFill="1" applyAlignment="1">
      <alignment horizontal="right"/>
    </xf>
    <xf numFmtId="0" fontId="21" fillId="3" borderId="0" xfId="0" applyFont="1" applyFill="1" applyBorder="1" applyAlignment="1" applyProtection="1">
      <alignment horizontal="left"/>
    </xf>
    <xf numFmtId="164" fontId="20" fillId="5" borderId="0" xfId="0" applyNumberFormat="1" applyFont="1" applyFill="1"/>
    <xf numFmtId="9" fontId="6" fillId="3" borderId="0" xfId="0" applyNumberFormat="1" applyFont="1" applyFill="1" applyAlignment="1">
      <alignment horizontal="right"/>
    </xf>
    <xf numFmtId="0" fontId="22" fillId="3" borderId="0" xfId="0" applyFont="1" applyFill="1" applyAlignment="1">
      <alignment horizontal="center"/>
    </xf>
    <xf numFmtId="0" fontId="22" fillId="2" borderId="0" xfId="0" applyFont="1" applyFill="1"/>
    <xf numFmtId="0" fontId="21" fillId="6" borderId="2" xfId="0" applyFont="1" applyFill="1" applyBorder="1" applyAlignment="1" applyProtection="1">
      <alignment horizontal="left"/>
    </xf>
    <xf numFmtId="0" fontId="6" fillId="6" borderId="0" xfId="0" applyFont="1" applyFill="1"/>
    <xf numFmtId="164" fontId="6" fillId="6" borderId="0" xfId="0" applyNumberFormat="1" applyFont="1" applyFill="1" applyAlignment="1">
      <alignment horizontal="right"/>
    </xf>
    <xf numFmtId="0" fontId="6" fillId="6" borderId="0" xfId="0" applyFont="1" applyFill="1" applyAlignment="1">
      <alignment horizontal="right"/>
    </xf>
    <xf numFmtId="0" fontId="6" fillId="0" borderId="0" xfId="0" applyFont="1" applyFill="1"/>
    <xf numFmtId="0" fontId="6" fillId="0" borderId="0" xfId="0" applyFont="1" applyAlignment="1">
      <alignment horizontal="right"/>
    </xf>
    <xf numFmtId="0" fontId="22" fillId="6" borderId="0" xfId="0" applyFont="1" applyFill="1"/>
    <xf numFmtId="0" fontId="22" fillId="7" borderId="0" xfId="0" applyFont="1" applyFill="1" applyProtection="1"/>
    <xf numFmtId="0" fontId="6" fillId="7" borderId="0" xfId="0" applyFont="1" applyFill="1" applyProtection="1"/>
    <xf numFmtId="0" fontId="16" fillId="7" borderId="0" xfId="0" applyFont="1" applyFill="1" applyBorder="1" applyAlignment="1" applyProtection="1">
      <alignment horizontal="right"/>
    </xf>
    <xf numFmtId="164" fontId="23" fillId="7" borderId="0" xfId="0" applyNumberFormat="1" applyFont="1" applyFill="1" applyProtection="1"/>
    <xf numFmtId="0" fontId="6" fillId="7" borderId="0" xfId="0" applyFont="1" applyFill="1" applyAlignment="1" applyProtection="1">
      <alignment horizontal="right"/>
    </xf>
    <xf numFmtId="3" fontId="6" fillId="0" borderId="0" xfId="0" applyNumberFormat="1" applyFont="1" applyAlignment="1">
      <alignment horizontal="right"/>
    </xf>
    <xf numFmtId="0" fontId="26" fillId="4" borderId="1" xfId="0" applyFont="1" applyFill="1" applyBorder="1" applyAlignment="1">
      <alignment horizontal="right"/>
    </xf>
    <xf numFmtId="0" fontId="26" fillId="4" borderId="1" xfId="0" applyFont="1" applyFill="1" applyBorder="1"/>
    <xf numFmtId="3" fontId="26" fillId="4" borderId="1" xfId="0" applyNumberFormat="1" applyFont="1" applyFill="1" applyBorder="1" applyAlignment="1">
      <alignment horizontal="right"/>
    </xf>
    <xf numFmtId="0" fontId="15" fillId="4" borderId="4" xfId="0" applyFont="1" applyFill="1" applyBorder="1" applyProtection="1"/>
    <xf numFmtId="0" fontId="26" fillId="4" borderId="0" xfId="0" applyFont="1" applyFill="1" applyBorder="1" applyAlignment="1">
      <alignment horizontal="right"/>
    </xf>
    <xf numFmtId="0" fontId="26" fillId="4" borderId="0" xfId="0" applyFont="1" applyFill="1" applyBorder="1"/>
    <xf numFmtId="3" fontId="26" fillId="4" borderId="0" xfId="0" applyNumberFormat="1" applyFont="1" applyFill="1" applyBorder="1" applyAlignment="1">
      <alignment horizontal="right"/>
    </xf>
    <xf numFmtId="164" fontId="15" fillId="7" borderId="5" xfId="0" applyNumberFormat="1" applyFont="1" applyFill="1" applyBorder="1" applyProtection="1"/>
    <xf numFmtId="0" fontId="15" fillId="7" borderId="0" xfId="0" applyFont="1" applyFill="1" applyBorder="1"/>
    <xf numFmtId="49" fontId="15" fillId="4" borderId="0" xfId="0" applyNumberFormat="1" applyFont="1" applyFill="1" applyBorder="1" applyAlignment="1" applyProtection="1">
      <alignment horizontal="right"/>
    </xf>
    <xf numFmtId="0" fontId="26" fillId="0" borderId="0" xfId="0" applyFont="1" applyBorder="1" applyAlignment="1">
      <alignment horizontal="right"/>
    </xf>
    <xf numFmtId="0" fontId="26" fillId="4" borderId="2" xfId="0" applyFont="1" applyFill="1" applyBorder="1"/>
    <xf numFmtId="4" fontId="15" fillId="7" borderId="0" xfId="0" applyNumberFormat="1" applyFont="1" applyFill="1" applyBorder="1" applyAlignment="1" applyProtection="1">
      <alignment horizontal="center" vertical="center"/>
    </xf>
    <xf numFmtId="49" fontId="0" fillId="0" borderId="9" xfId="0" applyNumberFormat="1" applyBorder="1"/>
    <xf numFmtId="0" fontId="0" fillId="0" borderId="9" xfId="0" applyBorder="1"/>
    <xf numFmtId="164" fontId="0" fillId="0" borderId="9" xfId="0" applyNumberFormat="1" applyBorder="1" applyAlignment="1">
      <alignment horizontal="right"/>
    </xf>
    <xf numFmtId="49" fontId="4" fillId="0" borderId="9" xfId="0" applyNumberFormat="1" applyFont="1" applyBorder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horizontal="center"/>
    </xf>
    <xf numFmtId="0" fontId="14" fillId="8" borderId="0" xfId="0" applyFont="1" applyFill="1" applyBorder="1" applyAlignment="1" applyProtection="1">
      <alignment horizontal="center" vertical="center"/>
    </xf>
    <xf numFmtId="0" fontId="3" fillId="8" borderId="9" xfId="0" applyFont="1" applyFill="1" applyBorder="1" applyAlignment="1">
      <alignment vertical="center"/>
    </xf>
    <xf numFmtId="0" fontId="0" fillId="8" borderId="9" xfId="0" applyFill="1" applyBorder="1" applyAlignment="1">
      <alignment vertical="center" wrapText="1"/>
    </xf>
    <xf numFmtId="0" fontId="27" fillId="8" borderId="0" xfId="0" applyFont="1" applyFill="1"/>
    <xf numFmtId="0" fontId="29" fillId="0" borderId="0" xfId="0" applyFont="1"/>
    <xf numFmtId="0" fontId="31" fillId="0" borderId="0" xfId="0" applyFont="1" applyFill="1" applyAlignment="1" applyProtection="1">
      <alignment horizontal="right"/>
      <protection locked="0"/>
    </xf>
    <xf numFmtId="0" fontId="30" fillId="3" borderId="0" xfId="0" applyFont="1" applyFill="1"/>
    <xf numFmtId="0" fontId="31" fillId="0" borderId="0" xfId="0" applyFont="1" applyFill="1"/>
    <xf numFmtId="164" fontId="32" fillId="3" borderId="0" xfId="0" applyNumberFormat="1" applyFont="1" applyFill="1" applyAlignment="1">
      <alignment horizontal="right"/>
    </xf>
    <xf numFmtId="0" fontId="32" fillId="3" borderId="0" xfId="0" applyFont="1" applyFill="1" applyAlignment="1">
      <alignment horizontal="right"/>
    </xf>
    <xf numFmtId="0" fontId="32" fillId="3" borderId="0" xfId="0" applyFont="1" applyFill="1" applyAlignment="1">
      <alignment horizontal="center"/>
    </xf>
    <xf numFmtId="164" fontId="32" fillId="3" borderId="0" xfId="0" applyNumberFormat="1" applyFont="1" applyFill="1"/>
    <xf numFmtId="0" fontId="32" fillId="0" borderId="0" xfId="0" applyFont="1" applyAlignment="1">
      <alignment horizontal="right"/>
    </xf>
    <xf numFmtId="0" fontId="32" fillId="0" borderId="0" xfId="0" applyNumberFormat="1" applyFont="1" applyAlignment="1">
      <alignment horizontal="right"/>
    </xf>
    <xf numFmtId="0" fontId="32" fillId="0" borderId="0" xfId="0" applyFont="1" applyFill="1" applyAlignment="1">
      <alignment horizontal="left"/>
    </xf>
    <xf numFmtId="0" fontId="32" fillId="0" borderId="0" xfId="0" applyFont="1" applyFill="1" applyAlignment="1" applyProtection="1">
      <alignment horizontal="left"/>
      <protection locked="0"/>
    </xf>
    <xf numFmtId="3" fontId="32" fillId="3" borderId="0" xfId="0" applyNumberFormat="1" applyFont="1" applyFill="1" applyAlignment="1">
      <alignment horizontal="right"/>
    </xf>
    <xf numFmtId="0" fontId="32" fillId="3" borderId="0" xfId="0" applyFont="1" applyFill="1"/>
    <xf numFmtId="0" fontId="32" fillId="6" borderId="0" xfId="0" applyFont="1" applyFill="1"/>
    <xf numFmtId="0" fontId="33" fillId="6" borderId="0" xfId="0" applyFont="1" applyFill="1" applyBorder="1" applyAlignment="1" applyProtection="1">
      <alignment horizontal="right"/>
    </xf>
    <xf numFmtId="164" fontId="33" fillId="6" borderId="0" xfId="0" applyNumberFormat="1" applyFont="1" applyFill="1"/>
    <xf numFmtId="0" fontId="34" fillId="3" borderId="0" xfId="0" applyFont="1" applyFill="1"/>
    <xf numFmtId="164" fontId="34" fillId="3" borderId="0" xfId="0" applyNumberFormat="1" applyFont="1" applyFill="1"/>
    <xf numFmtId="0" fontId="35" fillId="0" borderId="0" xfId="0" applyFont="1"/>
    <xf numFmtId="0" fontId="0" fillId="9" borderId="9" xfId="0" applyFill="1" applyBorder="1" applyAlignment="1">
      <alignment wrapText="1"/>
    </xf>
    <xf numFmtId="0" fontId="36" fillId="9" borderId="9" xfId="0" applyFont="1" applyFill="1" applyBorder="1" applyAlignment="1">
      <alignment wrapText="1"/>
    </xf>
    <xf numFmtId="4" fontId="0" fillId="0" borderId="9" xfId="0" applyNumberFormat="1" applyBorder="1" applyAlignment="1" applyProtection="1">
      <alignment horizontal="center"/>
      <protection locked="0"/>
    </xf>
    <xf numFmtId="0" fontId="0" fillId="8" borderId="9" xfId="0" applyFill="1" applyBorder="1" applyAlignment="1">
      <alignment wrapText="1"/>
    </xf>
    <xf numFmtId="0" fontId="36" fillId="8" borderId="9" xfId="0" applyFont="1" applyFill="1" applyBorder="1" applyAlignment="1">
      <alignment wrapText="1"/>
    </xf>
    <xf numFmtId="0" fontId="36" fillId="0" borderId="0" xfId="0" applyFont="1"/>
    <xf numFmtId="9" fontId="0" fillId="9" borderId="9" xfId="1" applyFont="1" applyFill="1" applyBorder="1" applyAlignment="1">
      <alignment horizontal="center"/>
    </xf>
    <xf numFmtId="4" fontId="29" fillId="10" borderId="9" xfId="0" applyNumberFormat="1" applyFont="1" applyFill="1" applyBorder="1" applyAlignment="1">
      <alignment horizontal="center"/>
    </xf>
    <xf numFmtId="0" fontId="0" fillId="0" borderId="9" xfId="0" applyFill="1" applyBorder="1" applyAlignment="1">
      <alignment wrapText="1"/>
    </xf>
    <xf numFmtId="0" fontId="36" fillId="0" borderId="9" xfId="0" applyFont="1" applyFill="1" applyBorder="1" applyAlignment="1">
      <alignment wrapText="1"/>
    </xf>
    <xf numFmtId="4" fontId="29" fillId="0" borderId="9" xfId="0" applyNumberFormat="1" applyFont="1" applyFill="1" applyBorder="1"/>
    <xf numFmtId="4" fontId="0" fillId="5" borderId="9" xfId="0" applyNumberFormat="1" applyFill="1" applyBorder="1" applyAlignment="1">
      <alignment horizontal="center"/>
    </xf>
    <xf numFmtId="3" fontId="32" fillId="0" borderId="0" xfId="0" applyNumberFormat="1" applyFont="1" applyFill="1" applyAlignment="1">
      <alignment horizontal="right"/>
    </xf>
    <xf numFmtId="0" fontId="32" fillId="0" borderId="0" xfId="0" applyFont="1" applyFill="1" applyAlignment="1" applyProtection="1">
      <alignment horizontal="right"/>
      <protection locked="0"/>
    </xf>
    <xf numFmtId="14" fontId="32" fillId="0" borderId="0" xfId="0" applyNumberFormat="1" applyFont="1" applyFill="1" applyAlignment="1" applyProtection="1">
      <alignment horizontal="left"/>
      <protection locked="0"/>
    </xf>
    <xf numFmtId="0" fontId="32" fillId="3" borderId="0" xfId="0" applyFont="1" applyFill="1" applyAlignment="1">
      <alignment horizontal="left"/>
    </xf>
    <xf numFmtId="3" fontId="32" fillId="2" borderId="0" xfId="0" applyNumberFormat="1" applyFont="1" applyFill="1" applyAlignment="1">
      <alignment horizontal="right"/>
    </xf>
    <xf numFmtId="0" fontId="33" fillId="2" borderId="0" xfId="0" applyFont="1" applyFill="1" applyBorder="1" applyAlignment="1" applyProtection="1">
      <alignment horizontal="right"/>
    </xf>
    <xf numFmtId="164" fontId="33" fillId="2" borderId="0" xfId="0" applyNumberFormat="1" applyFont="1" applyFill="1"/>
    <xf numFmtId="0" fontId="32" fillId="2" borderId="0" xfId="0" applyFont="1" applyFill="1"/>
    <xf numFmtId="3" fontId="32" fillId="3" borderId="0" xfId="0" applyNumberFormat="1" applyFont="1" applyFill="1" applyAlignment="1">
      <alignment horizontal="center"/>
    </xf>
    <xf numFmtId="0" fontId="32" fillId="0" borderId="0" xfId="0" applyFont="1" applyFill="1" applyAlignment="1">
      <alignment horizontal="right"/>
    </xf>
    <xf numFmtId="0" fontId="32" fillId="0" borderId="0" xfId="0" applyFont="1" applyFill="1" applyAlignment="1"/>
    <xf numFmtId="4" fontId="32" fillId="0" borderId="0" xfId="0" applyNumberFormat="1" applyFont="1" applyFill="1" applyAlignment="1">
      <alignment horizontal="right"/>
    </xf>
    <xf numFmtId="3" fontId="32" fillId="6" borderId="0" xfId="0" applyNumberFormat="1" applyFont="1" applyFill="1" applyAlignment="1">
      <alignment horizontal="right"/>
    </xf>
    <xf numFmtId="0" fontId="34" fillId="6" borderId="0" xfId="0" applyFont="1" applyFill="1"/>
    <xf numFmtId="164" fontId="34" fillId="6" borderId="0" xfId="0" applyNumberFormat="1" applyFont="1" applyFill="1"/>
    <xf numFmtId="164" fontId="32" fillId="6" borderId="0" xfId="0" applyNumberFormat="1" applyFont="1" applyFill="1"/>
    <xf numFmtId="0" fontId="32" fillId="7" borderId="0" xfId="0" applyFont="1" applyFill="1" applyProtection="1"/>
    <xf numFmtId="0" fontId="33" fillId="7" borderId="0" xfId="0" applyFont="1" applyFill="1" applyBorder="1" applyAlignment="1" applyProtection="1">
      <alignment horizontal="right"/>
    </xf>
    <xf numFmtId="164" fontId="33" fillId="7" borderId="0" xfId="0" applyNumberFormat="1" applyFont="1" applyFill="1" applyProtection="1"/>
    <xf numFmtId="3" fontId="32" fillId="7" borderId="0" xfId="0" applyNumberFormat="1" applyFont="1" applyFill="1" applyAlignment="1" applyProtection="1">
      <alignment horizontal="right"/>
    </xf>
    <xf numFmtId="0" fontId="37" fillId="5" borderId="0" xfId="0" applyFont="1" applyFill="1"/>
    <xf numFmtId="0" fontId="16" fillId="8" borderId="1" xfId="0" applyFont="1" applyFill="1" applyBorder="1" applyProtection="1">
      <protection locked="0"/>
    </xf>
    <xf numFmtId="0" fontId="30" fillId="2" borderId="0" xfId="0" applyFont="1" applyFill="1" applyAlignment="1">
      <alignment horizontal="left"/>
    </xf>
    <xf numFmtId="0" fontId="38" fillId="4" borderId="1" xfId="0" applyNumberFormat="1" applyFont="1" applyFill="1" applyBorder="1" applyProtection="1"/>
    <xf numFmtId="0" fontId="6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6" fillId="3" borderId="0" xfId="0" applyFont="1" applyFill="1" applyAlignment="1">
      <alignment horizontal="left" vertical="top" wrapText="1"/>
    </xf>
    <xf numFmtId="164" fontId="6" fillId="0" borderId="0" xfId="0" applyNumberFormat="1" applyFont="1" applyFill="1" applyAlignment="1">
      <alignment horizontal="left"/>
    </xf>
    <xf numFmtId="0" fontId="6" fillId="3" borderId="0" xfId="0" applyFont="1" applyFill="1" applyAlignment="1">
      <alignment horizontal="left"/>
    </xf>
    <xf numFmtId="0" fontId="19" fillId="0" borderId="9" xfId="0" applyFont="1" applyFill="1" applyBorder="1" applyAlignment="1">
      <alignment horizontal="center"/>
    </xf>
    <xf numFmtId="0" fontId="15" fillId="4" borderId="0" xfId="0" applyFont="1" applyFill="1" applyBorder="1" applyAlignment="1" applyProtection="1">
      <alignment horizontal="right"/>
    </xf>
    <xf numFmtId="0" fontId="32" fillId="0" borderId="0" xfId="0" applyFont="1" applyFill="1" applyAlignment="1">
      <alignment horizontal="center"/>
    </xf>
    <xf numFmtId="0" fontId="32" fillId="3" borderId="0" xfId="0" applyFont="1" applyFill="1" applyAlignment="1">
      <alignment horizontal="center"/>
    </xf>
    <xf numFmtId="0" fontId="36" fillId="5" borderId="10" xfId="0" applyFont="1" applyFill="1" applyBorder="1" applyAlignment="1">
      <alignment horizontal="center" wrapText="1"/>
    </xf>
    <xf numFmtId="0" fontId="36" fillId="5" borderId="11" xfId="0" applyFont="1" applyFill="1" applyBorder="1" applyAlignment="1">
      <alignment horizontal="center" wrapText="1"/>
    </xf>
  </cellXfs>
  <cellStyles count="2">
    <cellStyle name="Normální" xfId="0" builtinId="0"/>
    <cellStyle name="Procenta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BA7DD"/>
      <color rgb="FFCCFFCC"/>
      <color rgb="FFFCC0E7"/>
      <color rgb="FF8A065B"/>
      <color rgb="FF840C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1</xdr:row>
      <xdr:rowOff>9525</xdr:rowOff>
    </xdr:from>
    <xdr:to>
      <xdr:col>1</xdr:col>
      <xdr:colOff>180975</xdr:colOff>
      <xdr:row>3</xdr:row>
      <xdr:rowOff>152400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200025"/>
          <a:ext cx="1276350" cy="857250"/>
        </a:xfrm>
        <a:prstGeom prst="rect">
          <a:avLst/>
        </a:prstGeom>
      </xdr:spPr>
    </xdr:pic>
    <xdr:clientData/>
  </xdr:twoCellAnchor>
  <xdr:twoCellAnchor editAs="oneCell">
    <xdr:from>
      <xdr:col>10</xdr:col>
      <xdr:colOff>1114425</xdr:colOff>
      <xdr:row>1</xdr:row>
      <xdr:rowOff>3176</xdr:rowOff>
    </xdr:from>
    <xdr:to>
      <xdr:col>11</xdr:col>
      <xdr:colOff>1304926</xdr:colOff>
      <xdr:row>3</xdr:row>
      <xdr:rowOff>161925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87400" y="193676"/>
          <a:ext cx="1647826" cy="8731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L120"/>
  <sheetViews>
    <sheetView tabSelected="1" zoomScale="85" zoomScaleNormal="85" workbookViewId="0">
      <selection activeCell="F6" sqref="F6"/>
    </sheetView>
  </sheetViews>
  <sheetFormatPr defaultColWidth="9.1796875" defaultRowHeight="14.5" x14ac:dyDescent="0.35"/>
  <cols>
    <col min="1" max="1" width="22.1796875" style="11" customWidth="1"/>
    <col min="2" max="2" width="28.7265625" style="11" customWidth="1"/>
    <col min="3" max="3" width="41" style="11" customWidth="1"/>
    <col min="4" max="4" width="24.7265625" style="72" bestFit="1" customWidth="1"/>
    <col min="5" max="5" width="15.81640625" style="72" customWidth="1"/>
    <col min="6" max="6" width="17.81640625" style="79" customWidth="1"/>
    <col min="7" max="7" width="35.81640625" style="11" customWidth="1"/>
    <col min="8" max="8" width="17.453125" style="11" customWidth="1"/>
    <col min="9" max="9" width="20" style="11" bestFit="1" customWidth="1"/>
    <col min="10" max="10" width="23.26953125" style="11" customWidth="1"/>
    <col min="11" max="11" width="21.81640625" style="11" customWidth="1"/>
    <col min="12" max="12" width="25.1796875" style="11" customWidth="1"/>
    <col min="13" max="20" width="9.1796875" style="11"/>
    <col min="21" max="21" width="13" style="11" customWidth="1"/>
    <col min="22" max="16384" width="9.1796875" style="11"/>
  </cols>
  <sheetData>
    <row r="1" spans="1:12" ht="18.75" customHeight="1" x14ac:dyDescent="0.5">
      <c r="A1" s="7"/>
      <c r="B1" s="158" t="s">
        <v>124</v>
      </c>
      <c r="C1" s="8"/>
      <c r="D1" s="8"/>
      <c r="E1" s="9"/>
      <c r="F1" s="9"/>
      <c r="G1" s="9"/>
      <c r="H1" s="9"/>
      <c r="I1" s="158" t="s">
        <v>124</v>
      </c>
      <c r="J1" s="9"/>
      <c r="K1" s="9"/>
      <c r="L1" s="10"/>
    </row>
    <row r="2" spans="1:12" ht="30" customHeight="1" x14ac:dyDescent="0.7">
      <c r="A2" s="12"/>
      <c r="B2" s="13"/>
      <c r="C2" s="13"/>
      <c r="D2" s="14"/>
      <c r="E2" s="14" t="s">
        <v>0</v>
      </c>
      <c r="F2" s="13"/>
      <c r="G2" s="13"/>
      <c r="H2" s="13"/>
      <c r="I2" s="13"/>
      <c r="J2" s="13"/>
      <c r="K2" s="13"/>
      <c r="L2" s="15"/>
    </row>
    <row r="3" spans="1:12" ht="26.25" customHeight="1" x14ac:dyDescent="0.35">
      <c r="A3" s="16"/>
      <c r="B3" s="17"/>
      <c r="C3" s="18"/>
      <c r="D3" s="17"/>
      <c r="E3" s="19" t="s">
        <v>125</v>
      </c>
      <c r="F3" s="17"/>
      <c r="G3" s="17"/>
      <c r="H3" s="17"/>
      <c r="I3" s="17"/>
      <c r="J3" s="17"/>
      <c r="K3" s="17"/>
      <c r="L3" s="15"/>
    </row>
    <row r="4" spans="1:12" ht="26.25" customHeight="1" x14ac:dyDescent="0.35">
      <c r="A4" s="20"/>
      <c r="B4" s="17"/>
      <c r="C4" s="21"/>
      <c r="D4" s="21"/>
      <c r="E4" s="99" t="s">
        <v>99</v>
      </c>
      <c r="F4" s="17"/>
      <c r="G4" s="17"/>
      <c r="H4" s="17"/>
      <c r="I4" s="17"/>
      <c r="J4" s="17"/>
      <c r="K4" s="17"/>
      <c r="L4" s="15"/>
    </row>
    <row r="5" spans="1:12" ht="15" customHeight="1" x14ac:dyDescent="0.35">
      <c r="A5" s="22"/>
      <c r="B5" s="23"/>
      <c r="C5" s="23"/>
      <c r="D5" s="23"/>
      <c r="E5" s="24"/>
      <c r="F5" s="24"/>
      <c r="G5" s="24"/>
      <c r="H5" s="24"/>
      <c r="I5" s="24"/>
      <c r="J5" s="24"/>
      <c r="K5" s="24"/>
      <c r="L5" s="25"/>
    </row>
    <row r="6" spans="1:12" ht="18.5" x14ac:dyDescent="0.45">
      <c r="A6" s="26"/>
      <c r="B6" s="27" t="s">
        <v>1</v>
      </c>
      <c r="C6" s="156" t="s">
        <v>101</v>
      </c>
      <c r="D6" s="80"/>
      <c r="E6" s="81"/>
      <c r="F6" s="82"/>
      <c r="G6" s="81"/>
      <c r="H6" s="81"/>
      <c r="I6" s="81"/>
      <c r="J6" s="81"/>
      <c r="K6" s="80"/>
      <c r="L6" s="83"/>
    </row>
    <row r="7" spans="1:12" ht="18.5" x14ac:dyDescent="0.45">
      <c r="A7" s="28"/>
      <c r="B7" s="29" t="s">
        <v>2</v>
      </c>
      <c r="C7" s="30">
        <f>IF(ISERROR(VLOOKUP($C6,'sazby pro mzdové náklady při IO'!$R$8:$S$12,2,0)),"",(VLOOKUP($C6,'sazby pro mzdové náklady při IO'!$R$8:$S$12,2,0)))</f>
        <v>0</v>
      </c>
      <c r="D7" s="84"/>
      <c r="E7" s="85"/>
      <c r="F7" s="86"/>
      <c r="G7" s="165" t="s">
        <v>3</v>
      </c>
      <c r="H7" s="165"/>
      <c r="I7" s="165"/>
      <c r="J7" s="165"/>
      <c r="K7" s="165"/>
      <c r="L7" s="87">
        <f>+J23</f>
        <v>0</v>
      </c>
    </row>
    <row r="8" spans="1:12" ht="18.5" x14ac:dyDescent="0.45">
      <c r="A8" s="28"/>
      <c r="B8" s="31" t="s">
        <v>4</v>
      </c>
      <c r="C8" s="88">
        <f>IF(ISERROR(VLOOKUP($C6,'sazby pro mzdové náklady při IO'!$R$8:$T$12,3,0)),"",(VLOOKUP($C6,'sazby pro mzdové náklady při IO'!$R$8:$T$12,3,0)))</f>
        <v>0</v>
      </c>
      <c r="D8" s="84"/>
      <c r="E8" s="85"/>
      <c r="F8" s="86"/>
      <c r="G8" s="165" t="s">
        <v>5</v>
      </c>
      <c r="H8" s="165"/>
      <c r="I8" s="165"/>
      <c r="J8" s="165"/>
      <c r="K8" s="165"/>
      <c r="L8" s="87">
        <f>+J37</f>
        <v>0</v>
      </c>
    </row>
    <row r="9" spans="1:12" ht="18.5" x14ac:dyDescent="0.45">
      <c r="A9" s="28"/>
      <c r="B9" s="29" t="s">
        <v>6</v>
      </c>
      <c r="C9" s="102" t="s">
        <v>100</v>
      </c>
      <c r="D9" s="84"/>
      <c r="E9" s="85"/>
      <c r="F9" s="86"/>
      <c r="G9" s="165" t="s">
        <v>7</v>
      </c>
      <c r="H9" s="165"/>
      <c r="I9" s="165"/>
      <c r="J9" s="165"/>
      <c r="K9" s="165"/>
      <c r="L9" s="87">
        <f>+J53</f>
        <v>0</v>
      </c>
    </row>
    <row r="10" spans="1:12" ht="18.5" x14ac:dyDescent="0.45">
      <c r="A10" s="28"/>
      <c r="B10" s="89"/>
      <c r="C10" s="32"/>
      <c r="D10" s="84"/>
      <c r="E10" s="85"/>
      <c r="F10" s="86"/>
      <c r="G10" s="165" t="s">
        <v>8</v>
      </c>
      <c r="H10" s="165"/>
      <c r="I10" s="165"/>
      <c r="J10" s="165"/>
      <c r="K10" s="165"/>
      <c r="L10" s="87">
        <f>+J63</f>
        <v>0</v>
      </c>
    </row>
    <row r="11" spans="1:12" ht="18.5" x14ac:dyDescent="0.45">
      <c r="A11" s="28"/>
      <c r="B11" s="89"/>
      <c r="C11" s="32"/>
      <c r="D11" s="90"/>
      <c r="E11" s="84"/>
      <c r="F11" s="86"/>
      <c r="G11" s="165" t="s">
        <v>9</v>
      </c>
      <c r="H11" s="165"/>
      <c r="I11" s="165"/>
      <c r="J11" s="165"/>
      <c r="K11" s="165"/>
      <c r="L11" s="87">
        <f>+E115</f>
        <v>0</v>
      </c>
    </row>
    <row r="12" spans="1:12" ht="18.5" x14ac:dyDescent="0.45">
      <c r="A12" s="91"/>
      <c r="B12" s="29" t="s">
        <v>10</v>
      </c>
      <c r="C12" s="92">
        <f>+J117</f>
        <v>0</v>
      </c>
      <c r="D12" s="33" t="s">
        <v>11</v>
      </c>
      <c r="E12" s="84"/>
      <c r="F12" s="86"/>
      <c r="G12" s="165" t="s">
        <v>12</v>
      </c>
      <c r="H12" s="165"/>
      <c r="I12" s="165"/>
      <c r="J12" s="165"/>
      <c r="K12" s="165"/>
      <c r="L12" s="87">
        <f>+K115</f>
        <v>0</v>
      </c>
    </row>
    <row r="13" spans="1:12" ht="18.5" x14ac:dyDescent="0.45">
      <c r="A13" s="91"/>
      <c r="B13" s="29" t="s">
        <v>10</v>
      </c>
      <c r="C13" s="92">
        <f>INT((C12)*26)</f>
        <v>0</v>
      </c>
      <c r="D13" s="33" t="s">
        <v>13</v>
      </c>
      <c r="E13" s="84"/>
      <c r="F13" s="86"/>
      <c r="G13" s="165" t="s">
        <v>14</v>
      </c>
      <c r="H13" s="165"/>
      <c r="I13" s="165"/>
      <c r="J13" s="165"/>
      <c r="K13" s="165"/>
      <c r="L13" s="87">
        <f>+J77</f>
        <v>0</v>
      </c>
    </row>
    <row r="14" spans="1:12" ht="18.5" x14ac:dyDescent="0.45">
      <c r="A14" s="28"/>
      <c r="B14" s="89"/>
      <c r="C14" s="32"/>
      <c r="D14" s="84"/>
      <c r="E14" s="85"/>
      <c r="F14" s="86"/>
      <c r="G14" s="165" t="s">
        <v>15</v>
      </c>
      <c r="H14" s="165"/>
      <c r="I14" s="165"/>
      <c r="J14" s="165"/>
      <c r="K14" s="165"/>
      <c r="L14" s="87">
        <f>+J70</f>
        <v>0</v>
      </c>
    </row>
    <row r="15" spans="1:12" x14ac:dyDescent="0.35">
      <c r="A15" s="34"/>
      <c r="B15" s="35"/>
      <c r="C15" s="35"/>
      <c r="D15" s="36"/>
      <c r="E15" s="36"/>
      <c r="F15" s="36"/>
      <c r="G15" s="36"/>
      <c r="H15" s="36"/>
      <c r="I15" s="36"/>
      <c r="J15" s="36"/>
      <c r="K15" s="36"/>
      <c r="L15" s="25"/>
    </row>
    <row r="16" spans="1:12" x14ac:dyDescent="0.35">
      <c r="A16" s="164" t="s">
        <v>16</v>
      </c>
      <c r="B16" s="164"/>
      <c r="C16" s="164"/>
      <c r="D16" s="164"/>
      <c r="E16" s="164"/>
      <c r="F16" s="164"/>
      <c r="G16" s="164"/>
      <c r="H16" s="164"/>
      <c r="I16" s="164"/>
      <c r="J16" s="164"/>
      <c r="K16" s="164"/>
      <c r="L16" s="37" t="s">
        <v>17</v>
      </c>
    </row>
    <row r="17" spans="1:12" x14ac:dyDescent="0.35">
      <c r="A17" s="38" t="s">
        <v>18</v>
      </c>
      <c r="B17" s="39"/>
      <c r="C17" s="39"/>
      <c r="D17" s="39"/>
      <c r="E17" s="40"/>
      <c r="F17" s="41"/>
      <c r="G17" s="42"/>
      <c r="H17" s="42"/>
      <c r="I17" s="42"/>
      <c r="J17" s="39"/>
      <c r="K17" s="39"/>
      <c r="L17" s="43"/>
    </row>
    <row r="18" spans="1:12" x14ac:dyDescent="0.35">
      <c r="A18" s="38"/>
      <c r="B18" s="39"/>
      <c r="C18" s="39"/>
      <c r="D18" s="44"/>
      <c r="E18" s="44"/>
      <c r="F18" s="45"/>
      <c r="G18" s="39"/>
      <c r="H18" s="39"/>
      <c r="I18" s="39"/>
      <c r="J18" s="39"/>
      <c r="K18" s="39"/>
      <c r="L18" s="46"/>
    </row>
    <row r="19" spans="1:12" x14ac:dyDescent="0.35">
      <c r="A19" s="38"/>
      <c r="B19" s="39"/>
      <c r="C19" s="39"/>
      <c r="D19" s="44"/>
      <c r="E19" s="44" t="s">
        <v>19</v>
      </c>
      <c r="F19" s="45" t="s">
        <v>20</v>
      </c>
      <c r="G19" s="39"/>
      <c r="H19" s="39"/>
      <c r="I19" s="39"/>
      <c r="J19" s="39"/>
      <c r="K19" s="39"/>
      <c r="L19" s="46"/>
    </row>
    <row r="20" spans="1:12" x14ac:dyDescent="0.35">
      <c r="A20" s="47"/>
      <c r="B20" s="39"/>
      <c r="C20" s="39" t="s">
        <v>21</v>
      </c>
      <c r="D20" s="48">
        <v>500</v>
      </c>
      <c r="E20" s="104"/>
      <c r="F20" s="45">
        <v>1</v>
      </c>
      <c r="G20" s="39"/>
      <c r="H20" s="39"/>
      <c r="I20" s="39"/>
      <c r="J20" s="49">
        <f>+D20*E20*F20</f>
        <v>0</v>
      </c>
      <c r="K20" s="39"/>
      <c r="L20" s="46"/>
    </row>
    <row r="21" spans="1:12" x14ac:dyDescent="0.35">
      <c r="A21" s="39"/>
      <c r="B21" s="39"/>
      <c r="C21" s="39" t="s">
        <v>22</v>
      </c>
      <c r="D21" s="48">
        <v>250</v>
      </c>
      <c r="E21" s="104"/>
      <c r="F21" s="50"/>
      <c r="G21" s="39"/>
      <c r="H21" s="39"/>
      <c r="I21" s="39"/>
      <c r="J21" s="49">
        <f>+D21*E21*F21</f>
        <v>0</v>
      </c>
      <c r="K21" s="39"/>
      <c r="L21" s="46"/>
    </row>
    <row r="22" spans="1:12" x14ac:dyDescent="0.35">
      <c r="A22" s="39"/>
      <c r="B22" s="51"/>
      <c r="C22" s="39"/>
      <c r="D22" s="48"/>
      <c r="E22" s="44"/>
      <c r="F22" s="45"/>
      <c r="G22" s="39"/>
      <c r="H22" s="39"/>
      <c r="I22" s="39"/>
      <c r="J22" s="49"/>
      <c r="K22" s="39"/>
      <c r="L22" s="46"/>
    </row>
    <row r="23" spans="1:12" ht="18.5" x14ac:dyDescent="0.45">
      <c r="A23" s="52"/>
      <c r="B23" s="52"/>
      <c r="C23" s="52"/>
      <c r="D23" s="53"/>
      <c r="E23" s="53"/>
      <c r="F23" s="54"/>
      <c r="G23" s="55" t="s">
        <v>23</v>
      </c>
      <c r="H23" s="55"/>
      <c r="I23" s="55"/>
      <c r="J23" s="56">
        <f>SUM(J20:J21)</f>
        <v>0</v>
      </c>
      <c r="K23" s="52"/>
      <c r="L23" s="57" t="s">
        <v>24</v>
      </c>
    </row>
    <row r="24" spans="1:12" x14ac:dyDescent="0.35">
      <c r="A24" s="38" t="s">
        <v>25</v>
      </c>
      <c r="B24" s="39"/>
      <c r="C24" s="39"/>
      <c r="D24" s="48"/>
      <c r="E24" s="44"/>
      <c r="F24" s="45"/>
      <c r="G24" s="39"/>
      <c r="H24" s="105"/>
      <c r="I24" s="105"/>
      <c r="J24" s="49"/>
      <c r="K24" s="39"/>
      <c r="L24" s="46"/>
    </row>
    <row r="25" spans="1:12" ht="16.5" x14ac:dyDescent="0.35">
      <c r="A25" s="39"/>
      <c r="B25" s="39" t="s">
        <v>26</v>
      </c>
      <c r="C25" s="39"/>
      <c r="D25" s="48" t="s">
        <v>27</v>
      </c>
      <c r="E25" s="44"/>
      <c r="F25" s="115" t="s">
        <v>28</v>
      </c>
      <c r="G25" s="109" t="s">
        <v>29</v>
      </c>
      <c r="H25" s="109" t="s">
        <v>107</v>
      </c>
      <c r="I25" s="109" t="s">
        <v>102</v>
      </c>
      <c r="J25" s="110"/>
      <c r="K25" s="116"/>
      <c r="L25" s="46"/>
    </row>
    <row r="26" spans="1:12" x14ac:dyDescent="0.35">
      <c r="A26" s="39"/>
      <c r="B26" s="39"/>
      <c r="C26" s="39" t="s">
        <v>31</v>
      </c>
      <c r="D26" s="48">
        <v>575</v>
      </c>
      <c r="E26" s="44"/>
      <c r="F26" s="135"/>
      <c r="G26" s="136"/>
      <c r="H26" s="137"/>
      <c r="I26" s="114" t="s">
        <v>106</v>
      </c>
      <c r="J26" s="110">
        <f>IF(I26="online",0,+D26*F26)</f>
        <v>0</v>
      </c>
      <c r="K26" s="116"/>
      <c r="L26" s="46"/>
    </row>
    <row r="27" spans="1:12" x14ac:dyDescent="0.35">
      <c r="A27" s="39"/>
      <c r="B27" s="39"/>
      <c r="C27" s="39" t="s">
        <v>31</v>
      </c>
      <c r="D27" s="48">
        <v>575</v>
      </c>
      <c r="E27" s="44"/>
      <c r="F27" s="135"/>
      <c r="G27" s="136"/>
      <c r="H27" s="114"/>
      <c r="I27" s="114" t="s">
        <v>106</v>
      </c>
      <c r="J27" s="110">
        <f t="shared" ref="J27:J29" si="0">IF(I27="online",0,+D27*F27)</f>
        <v>0</v>
      </c>
      <c r="K27" s="116"/>
      <c r="L27" s="46"/>
    </row>
    <row r="28" spans="1:12" x14ac:dyDescent="0.35">
      <c r="A28" s="39"/>
      <c r="B28" s="39"/>
      <c r="C28" s="39" t="s">
        <v>32</v>
      </c>
      <c r="D28" s="48">
        <v>760</v>
      </c>
      <c r="E28" s="44"/>
      <c r="F28" s="135"/>
      <c r="G28" s="136"/>
      <c r="H28" s="114"/>
      <c r="I28" s="114" t="s">
        <v>106</v>
      </c>
      <c r="J28" s="110">
        <f t="shared" si="0"/>
        <v>0</v>
      </c>
      <c r="K28" s="116"/>
      <c r="L28" s="46"/>
    </row>
    <row r="29" spans="1:12" x14ac:dyDescent="0.35">
      <c r="A29" s="39"/>
      <c r="B29" s="39"/>
      <c r="C29" s="39" t="s">
        <v>32</v>
      </c>
      <c r="D29" s="48">
        <v>760</v>
      </c>
      <c r="E29" s="44"/>
      <c r="F29" s="135"/>
      <c r="G29" s="136"/>
      <c r="H29" s="114"/>
      <c r="I29" s="114" t="s">
        <v>106</v>
      </c>
      <c r="J29" s="110">
        <f t="shared" si="0"/>
        <v>0</v>
      </c>
      <c r="K29" s="116"/>
      <c r="L29" s="46"/>
    </row>
    <row r="30" spans="1:12" ht="16.5" x14ac:dyDescent="0.35">
      <c r="A30" s="39"/>
      <c r="B30" s="39" t="s">
        <v>33</v>
      </c>
      <c r="C30" s="39"/>
      <c r="D30" s="48"/>
      <c r="E30" s="44"/>
      <c r="F30" s="115"/>
      <c r="G30" s="108"/>
      <c r="H30" s="138"/>
      <c r="I30" s="138"/>
      <c r="J30" s="110"/>
      <c r="K30" s="116"/>
      <c r="L30" s="46"/>
    </row>
    <row r="31" spans="1:12" x14ac:dyDescent="0.35">
      <c r="A31" s="39"/>
      <c r="B31" s="39"/>
      <c r="C31" s="39" t="s">
        <v>31</v>
      </c>
      <c r="D31" s="48">
        <v>575</v>
      </c>
      <c r="E31" s="44"/>
      <c r="F31" s="135"/>
      <c r="G31" s="136"/>
      <c r="H31" s="114"/>
      <c r="I31" s="114" t="s">
        <v>106</v>
      </c>
      <c r="J31" s="110">
        <f t="shared" ref="J31:J34" si="1">IF(I31="online",0,+D31*F31)</f>
        <v>0</v>
      </c>
      <c r="K31" s="116"/>
      <c r="L31" s="46"/>
    </row>
    <row r="32" spans="1:12" x14ac:dyDescent="0.35">
      <c r="A32" s="39"/>
      <c r="B32" s="39"/>
      <c r="C32" s="39" t="s">
        <v>31</v>
      </c>
      <c r="D32" s="48">
        <v>575</v>
      </c>
      <c r="E32" s="44"/>
      <c r="F32" s="135"/>
      <c r="G32" s="136"/>
      <c r="H32" s="114"/>
      <c r="I32" s="114" t="s">
        <v>106</v>
      </c>
      <c r="J32" s="110">
        <f t="shared" si="1"/>
        <v>0</v>
      </c>
      <c r="K32" s="116"/>
      <c r="L32" s="46"/>
    </row>
    <row r="33" spans="1:12" x14ac:dyDescent="0.35">
      <c r="A33" s="39"/>
      <c r="B33" s="39"/>
      <c r="C33" s="39" t="s">
        <v>32</v>
      </c>
      <c r="D33" s="48">
        <v>760</v>
      </c>
      <c r="E33" s="44"/>
      <c r="F33" s="135"/>
      <c r="G33" s="136"/>
      <c r="H33" s="114"/>
      <c r="I33" s="114" t="s">
        <v>106</v>
      </c>
      <c r="J33" s="110">
        <f t="shared" si="1"/>
        <v>0</v>
      </c>
      <c r="K33" s="116"/>
      <c r="L33" s="46"/>
    </row>
    <row r="34" spans="1:12" x14ac:dyDescent="0.35">
      <c r="A34" s="39"/>
      <c r="B34" s="39"/>
      <c r="C34" s="39" t="s">
        <v>32</v>
      </c>
      <c r="D34" s="48">
        <v>760</v>
      </c>
      <c r="E34" s="44"/>
      <c r="F34" s="135"/>
      <c r="G34" s="136"/>
      <c r="H34" s="114"/>
      <c r="I34" s="114" t="s">
        <v>106</v>
      </c>
      <c r="J34" s="110">
        <f t="shared" si="1"/>
        <v>0</v>
      </c>
      <c r="K34" s="116"/>
      <c r="L34" s="46"/>
    </row>
    <row r="35" spans="1:12" x14ac:dyDescent="0.35">
      <c r="A35" s="39"/>
      <c r="B35" s="51" t="s">
        <v>34</v>
      </c>
      <c r="C35" s="39"/>
      <c r="D35" s="48"/>
      <c r="E35" s="44"/>
      <c r="F35" s="115"/>
      <c r="G35" s="116"/>
      <c r="H35" s="116"/>
      <c r="I35" s="116"/>
      <c r="J35" s="110"/>
      <c r="K35" s="116"/>
      <c r="L35" s="46"/>
    </row>
    <row r="36" spans="1:12" x14ac:dyDescent="0.35">
      <c r="A36" s="39"/>
      <c r="B36" s="51"/>
      <c r="C36" s="39"/>
      <c r="D36" s="48"/>
      <c r="E36" s="44"/>
      <c r="F36" s="115"/>
      <c r="G36" s="116"/>
      <c r="H36" s="116"/>
      <c r="I36" s="116"/>
      <c r="J36" s="110"/>
      <c r="K36" s="116"/>
      <c r="L36" s="46"/>
    </row>
    <row r="37" spans="1:12" ht="18.5" x14ac:dyDescent="0.45">
      <c r="A37" s="52"/>
      <c r="B37" s="52"/>
      <c r="C37" s="52"/>
      <c r="D37" s="59"/>
      <c r="E37" s="53"/>
      <c r="F37" s="139"/>
      <c r="G37" s="140" t="s">
        <v>23</v>
      </c>
      <c r="H37" s="140"/>
      <c r="I37" s="140"/>
      <c r="J37" s="141">
        <f>SUM(J26:J36)</f>
        <v>0</v>
      </c>
      <c r="K37" s="142"/>
      <c r="L37" s="46"/>
    </row>
    <row r="38" spans="1:12" x14ac:dyDescent="0.35">
      <c r="A38" s="38" t="s">
        <v>35</v>
      </c>
      <c r="B38" s="39"/>
      <c r="C38" s="39"/>
      <c r="D38" s="48"/>
      <c r="E38" s="161" t="s">
        <v>36</v>
      </c>
      <c r="F38" s="115"/>
      <c r="G38" s="116"/>
      <c r="H38" s="116"/>
      <c r="I38" s="116"/>
      <c r="J38" s="110"/>
      <c r="K38" s="116"/>
      <c r="L38" s="46"/>
    </row>
    <row r="39" spans="1:12" ht="15" customHeight="1" x14ac:dyDescent="0.35">
      <c r="A39" s="47"/>
      <c r="B39" s="39"/>
      <c r="C39" s="39"/>
      <c r="D39" s="44"/>
      <c r="E39" s="161"/>
      <c r="F39" s="115"/>
      <c r="G39" s="116"/>
      <c r="H39" s="116"/>
      <c r="I39" s="116"/>
      <c r="J39" s="110"/>
      <c r="K39" s="116"/>
      <c r="L39" s="46"/>
    </row>
    <row r="40" spans="1:12" ht="31.5" customHeight="1" x14ac:dyDescent="0.35">
      <c r="A40" s="39"/>
      <c r="B40" s="39" t="s">
        <v>37</v>
      </c>
      <c r="C40" s="39" t="s">
        <v>38</v>
      </c>
      <c r="D40" s="98" t="s">
        <v>39</v>
      </c>
      <c r="E40" s="161"/>
      <c r="F40" s="143" t="s">
        <v>40</v>
      </c>
      <c r="G40" s="109" t="s">
        <v>41</v>
      </c>
      <c r="H40" s="167" t="s">
        <v>30</v>
      </c>
      <c r="I40" s="167"/>
      <c r="J40" s="110"/>
      <c r="K40" s="116"/>
      <c r="L40" s="46"/>
    </row>
    <row r="41" spans="1:12" x14ac:dyDescent="0.35">
      <c r="A41" s="39" t="s">
        <v>42</v>
      </c>
      <c r="B41" s="60" t="s">
        <v>43</v>
      </c>
      <c r="C41" s="60" t="s">
        <v>44</v>
      </c>
      <c r="D41" s="48">
        <f>VLOOKUP(B41,'sazby pro mzdové náklady při IO'!$A:$F,MATCH(C41,'sazby pro mzdové náklady při IO'!$A$1:$F$1,0),FALSE)</f>
        <v>0</v>
      </c>
      <c r="E41" s="61"/>
      <c r="F41" s="135"/>
      <c r="G41" s="144"/>
      <c r="H41" s="166"/>
      <c r="I41" s="166"/>
      <c r="J41" s="110">
        <f t="shared" ref="J41:J50" si="2">+D41*E41</f>
        <v>0</v>
      </c>
      <c r="K41" s="116"/>
      <c r="L41" s="46"/>
    </row>
    <row r="42" spans="1:12" x14ac:dyDescent="0.35">
      <c r="A42" s="39"/>
      <c r="B42" s="60" t="s">
        <v>43</v>
      </c>
      <c r="C42" s="60" t="s">
        <v>44</v>
      </c>
      <c r="D42" s="48">
        <f>VLOOKUP(B42,'sazby pro mzdové náklady při IO'!$A:$F,MATCH(C42,'sazby pro mzdové náklady při IO'!$A$1:$F$1,0),FALSE)</f>
        <v>0</v>
      </c>
      <c r="E42" s="61"/>
      <c r="F42" s="135"/>
      <c r="G42" s="144"/>
      <c r="H42" s="166"/>
      <c r="I42" s="166"/>
      <c r="J42" s="110">
        <f t="shared" si="2"/>
        <v>0</v>
      </c>
      <c r="K42" s="116"/>
      <c r="L42" s="46"/>
    </row>
    <row r="43" spans="1:12" x14ac:dyDescent="0.35">
      <c r="A43" s="39"/>
      <c r="B43" s="60" t="s">
        <v>43</v>
      </c>
      <c r="C43" s="60" t="s">
        <v>44</v>
      </c>
      <c r="D43" s="48">
        <f>VLOOKUP(B43,'sazby pro mzdové náklady při IO'!$A:$F,MATCH(C43,'sazby pro mzdové náklady při IO'!$A$1:$F$1,0),FALSE)</f>
        <v>0</v>
      </c>
      <c r="E43" s="61"/>
      <c r="F43" s="135"/>
      <c r="G43" s="144"/>
      <c r="H43" s="166"/>
      <c r="I43" s="166"/>
      <c r="J43" s="110">
        <f t="shared" si="2"/>
        <v>0</v>
      </c>
      <c r="K43" s="116"/>
      <c r="L43" s="46"/>
    </row>
    <row r="44" spans="1:12" x14ac:dyDescent="0.35">
      <c r="A44" s="39"/>
      <c r="B44" s="60" t="s">
        <v>43</v>
      </c>
      <c r="C44" s="60" t="s">
        <v>44</v>
      </c>
      <c r="D44" s="48">
        <f>VLOOKUP(B44,'sazby pro mzdové náklady při IO'!$A:$F,MATCH(C44,'sazby pro mzdové náklady při IO'!$A$1:$F$1,0),FALSE)</f>
        <v>0</v>
      </c>
      <c r="E44" s="61"/>
      <c r="F44" s="135"/>
      <c r="G44" s="144"/>
      <c r="H44" s="166"/>
      <c r="I44" s="166"/>
      <c r="J44" s="110">
        <f t="shared" si="2"/>
        <v>0</v>
      </c>
      <c r="K44" s="116"/>
      <c r="L44" s="46"/>
    </row>
    <row r="45" spans="1:12" x14ac:dyDescent="0.35">
      <c r="A45" s="39"/>
      <c r="B45" s="60" t="s">
        <v>43</v>
      </c>
      <c r="C45" s="60" t="s">
        <v>44</v>
      </c>
      <c r="D45" s="48">
        <f>VLOOKUP(B45,'sazby pro mzdové náklady při IO'!$A:$F,MATCH(C45,'sazby pro mzdové náklady při IO'!$A$1:$F$1,0),FALSE)</f>
        <v>0</v>
      </c>
      <c r="E45" s="61"/>
      <c r="F45" s="135"/>
      <c r="G45" s="144"/>
      <c r="H45" s="166"/>
      <c r="I45" s="166"/>
      <c r="J45" s="110">
        <f t="shared" si="2"/>
        <v>0</v>
      </c>
      <c r="K45" s="116"/>
      <c r="L45" s="46"/>
    </row>
    <row r="46" spans="1:12" x14ac:dyDescent="0.35">
      <c r="A46" s="39" t="s">
        <v>45</v>
      </c>
      <c r="B46" s="60" t="s">
        <v>43</v>
      </c>
      <c r="C46" s="60" t="s">
        <v>44</v>
      </c>
      <c r="D46" s="48">
        <f>VLOOKUP(B46,'sazby pro mzdové náklady při IO'!$A:$F,MATCH(C46,'sazby pro mzdové náklady při IO'!$A$1:$F$1,0),FALSE)</f>
        <v>0</v>
      </c>
      <c r="E46" s="61"/>
      <c r="F46" s="135"/>
      <c r="G46" s="144"/>
      <c r="H46" s="166"/>
      <c r="I46" s="166"/>
      <c r="J46" s="110">
        <f t="shared" si="2"/>
        <v>0</v>
      </c>
      <c r="K46" s="116"/>
      <c r="L46" s="46"/>
    </row>
    <row r="47" spans="1:12" x14ac:dyDescent="0.35">
      <c r="A47" s="39"/>
      <c r="B47" s="60" t="s">
        <v>43</v>
      </c>
      <c r="C47" s="60" t="s">
        <v>44</v>
      </c>
      <c r="D47" s="48">
        <f>VLOOKUP(B47,'sazby pro mzdové náklady při IO'!$A:$F,MATCH(C47,'sazby pro mzdové náklady při IO'!$A$1:$F$1,0),FALSE)</f>
        <v>0</v>
      </c>
      <c r="E47" s="61"/>
      <c r="F47" s="135"/>
      <c r="G47" s="144"/>
      <c r="H47" s="166"/>
      <c r="I47" s="166"/>
      <c r="J47" s="110">
        <f t="shared" si="2"/>
        <v>0</v>
      </c>
      <c r="K47" s="116"/>
      <c r="L47" s="46"/>
    </row>
    <row r="48" spans="1:12" x14ac:dyDescent="0.35">
      <c r="A48" s="39"/>
      <c r="B48" s="60" t="s">
        <v>43</v>
      </c>
      <c r="C48" s="60" t="s">
        <v>44</v>
      </c>
      <c r="D48" s="48">
        <f>VLOOKUP(B48,'sazby pro mzdové náklady při IO'!$A:$F,MATCH(C48,'sazby pro mzdové náklady při IO'!$A$1:$F$1,0),FALSE)</f>
        <v>0</v>
      </c>
      <c r="E48" s="61"/>
      <c r="F48" s="135"/>
      <c r="G48" s="144"/>
      <c r="H48" s="166"/>
      <c r="I48" s="166"/>
      <c r="J48" s="110">
        <f t="shared" si="2"/>
        <v>0</v>
      </c>
      <c r="K48" s="116"/>
      <c r="L48" s="46"/>
    </row>
    <row r="49" spans="1:12" ht="15" customHeight="1" x14ac:dyDescent="0.35">
      <c r="A49" s="39"/>
      <c r="B49" s="60" t="s">
        <v>43</v>
      </c>
      <c r="C49" s="60" t="s">
        <v>44</v>
      </c>
      <c r="D49" s="48">
        <f>VLOOKUP(B49,'sazby pro mzdové náklady při IO'!$A:$F,MATCH(C49,'sazby pro mzdové náklady při IO'!$A$1:$F$1,0),FALSE)</f>
        <v>0</v>
      </c>
      <c r="E49" s="61"/>
      <c r="F49" s="135"/>
      <c r="G49" s="144"/>
      <c r="H49" s="166"/>
      <c r="I49" s="166"/>
      <c r="J49" s="110">
        <f t="shared" si="2"/>
        <v>0</v>
      </c>
      <c r="K49" s="116"/>
      <c r="L49" s="46"/>
    </row>
    <row r="50" spans="1:12" ht="15" customHeight="1" x14ac:dyDescent="0.35">
      <c r="A50" s="39"/>
      <c r="B50" s="60" t="s">
        <v>43</v>
      </c>
      <c r="C50" s="60" t="s">
        <v>44</v>
      </c>
      <c r="D50" s="48">
        <f>VLOOKUP(B50,'sazby pro mzdové náklady při IO'!$A:$F,MATCH(C50,'sazby pro mzdové náklady při IO'!$A$1:$F$1,0),FALSE)</f>
        <v>0</v>
      </c>
      <c r="E50" s="61"/>
      <c r="F50" s="135"/>
      <c r="G50" s="144"/>
      <c r="H50" s="166"/>
      <c r="I50" s="166"/>
      <c r="J50" s="110">
        <f t="shared" si="2"/>
        <v>0</v>
      </c>
      <c r="K50" s="116"/>
      <c r="L50" s="46"/>
    </row>
    <row r="51" spans="1:12" ht="15" customHeight="1" x14ac:dyDescent="0.35">
      <c r="A51" s="51"/>
      <c r="B51" s="51" t="s">
        <v>46</v>
      </c>
      <c r="C51" s="39"/>
      <c r="D51" s="48"/>
      <c r="E51" s="44"/>
      <c r="F51" s="115"/>
      <c r="G51" s="116"/>
      <c r="H51" s="116"/>
      <c r="I51" s="116"/>
      <c r="J51" s="110"/>
      <c r="K51" s="116"/>
      <c r="L51" s="46"/>
    </row>
    <row r="52" spans="1:12" x14ac:dyDescent="0.35">
      <c r="A52" s="51"/>
      <c r="B52" s="39"/>
      <c r="C52" s="39"/>
      <c r="D52" s="48"/>
      <c r="E52" s="44"/>
      <c r="F52" s="115"/>
      <c r="G52" s="116"/>
      <c r="H52" s="116"/>
      <c r="I52" s="116"/>
      <c r="J52" s="110"/>
      <c r="K52" s="116"/>
      <c r="L52" s="46"/>
    </row>
    <row r="53" spans="1:12" ht="18.5" x14ac:dyDescent="0.45">
      <c r="A53" s="52"/>
      <c r="B53" s="52"/>
      <c r="C53" s="52"/>
      <c r="D53" s="59"/>
      <c r="E53" s="53"/>
      <c r="F53" s="139"/>
      <c r="G53" s="140" t="s">
        <v>23</v>
      </c>
      <c r="H53" s="140"/>
      <c r="I53" s="140"/>
      <c r="J53" s="141">
        <f>SUM(J41:J51)</f>
        <v>0</v>
      </c>
      <c r="K53" s="142"/>
      <c r="L53" s="46"/>
    </row>
    <row r="54" spans="1:12" x14ac:dyDescent="0.35">
      <c r="A54" s="38" t="s">
        <v>47</v>
      </c>
      <c r="B54" s="39"/>
      <c r="C54" s="39"/>
      <c r="D54" s="48"/>
      <c r="E54" s="44"/>
      <c r="F54" s="115"/>
      <c r="G54" s="116"/>
      <c r="H54" s="116"/>
      <c r="I54" s="116"/>
      <c r="J54" s="110"/>
      <c r="K54" s="116"/>
      <c r="L54" s="46"/>
    </row>
    <row r="55" spans="1:12" x14ac:dyDescent="0.35">
      <c r="A55" s="39"/>
      <c r="B55" s="39" t="s">
        <v>48</v>
      </c>
      <c r="C55" s="39"/>
      <c r="D55" s="48" t="s">
        <v>27</v>
      </c>
      <c r="E55" s="44"/>
      <c r="F55" s="115" t="s">
        <v>28</v>
      </c>
      <c r="G55" s="109" t="s">
        <v>30</v>
      </c>
      <c r="H55" s="109" t="s">
        <v>110</v>
      </c>
      <c r="I55" s="109" t="s">
        <v>108</v>
      </c>
      <c r="J55" s="110"/>
      <c r="K55" s="116"/>
      <c r="L55" s="46"/>
    </row>
    <row r="56" spans="1:12" x14ac:dyDescent="0.35">
      <c r="A56" s="39"/>
      <c r="B56" s="39"/>
      <c r="C56" s="39" t="s">
        <v>49</v>
      </c>
      <c r="D56" s="48">
        <v>100</v>
      </c>
      <c r="E56" s="44"/>
      <c r="F56" s="135"/>
      <c r="G56" s="145"/>
      <c r="H56" s="145"/>
      <c r="I56" s="114" t="s">
        <v>106</v>
      </c>
      <c r="J56" s="110">
        <f>IF(I56="online",15*F56,+F56*D56)</f>
        <v>0</v>
      </c>
      <c r="K56" s="116"/>
      <c r="L56" s="46"/>
    </row>
    <row r="57" spans="1:12" x14ac:dyDescent="0.35">
      <c r="A57" s="39"/>
      <c r="B57" s="39"/>
      <c r="C57" s="39" t="s">
        <v>50</v>
      </c>
      <c r="D57" s="48">
        <v>200</v>
      </c>
      <c r="E57" s="44"/>
      <c r="F57" s="135"/>
      <c r="G57" s="145"/>
      <c r="H57" s="145"/>
      <c r="I57" s="114" t="s">
        <v>106</v>
      </c>
      <c r="J57" s="110">
        <f>IF(I57="online",15*F57,+F57*D57)</f>
        <v>0</v>
      </c>
      <c r="K57" s="116"/>
      <c r="L57" s="46"/>
    </row>
    <row r="58" spans="1:12" x14ac:dyDescent="0.35">
      <c r="A58" s="39"/>
      <c r="B58" s="39" t="s">
        <v>51</v>
      </c>
      <c r="C58" s="39"/>
      <c r="D58" s="48"/>
      <c r="E58" s="44"/>
      <c r="F58" s="115"/>
      <c r="G58" s="116"/>
      <c r="H58" s="109"/>
      <c r="I58" s="109"/>
      <c r="J58" s="110"/>
      <c r="K58" s="116"/>
      <c r="L58" s="46"/>
    </row>
    <row r="59" spans="1:12" x14ac:dyDescent="0.35">
      <c r="A59" s="39"/>
      <c r="B59" s="39"/>
      <c r="C59" s="39" t="s">
        <v>49</v>
      </c>
      <c r="D59" s="48">
        <v>100</v>
      </c>
      <c r="E59" s="44"/>
      <c r="F59" s="135"/>
      <c r="G59" s="145"/>
      <c r="H59" s="145"/>
      <c r="I59" s="114" t="s">
        <v>106</v>
      </c>
      <c r="J59" s="110">
        <f>IF(I59="online",15*F59,+F59*D59)</f>
        <v>0</v>
      </c>
      <c r="K59" s="116"/>
      <c r="L59" s="46"/>
    </row>
    <row r="60" spans="1:12" x14ac:dyDescent="0.35">
      <c r="A60" s="39"/>
      <c r="B60" s="39"/>
      <c r="C60" s="39" t="s">
        <v>50</v>
      </c>
      <c r="D60" s="48">
        <v>200</v>
      </c>
      <c r="E60" s="44"/>
      <c r="F60" s="135"/>
      <c r="G60" s="145"/>
      <c r="H60" s="145"/>
      <c r="I60" s="114" t="s">
        <v>106</v>
      </c>
      <c r="J60" s="110">
        <f>IF(I60="online",15*F60,+F60*D60)</f>
        <v>0</v>
      </c>
      <c r="K60" s="116"/>
      <c r="L60" s="46"/>
    </row>
    <row r="61" spans="1:12" ht="15" customHeight="1" x14ac:dyDescent="0.35">
      <c r="A61" s="39"/>
      <c r="B61" s="51" t="s">
        <v>52</v>
      </c>
      <c r="C61" s="39"/>
      <c r="D61" s="48"/>
      <c r="E61" s="44"/>
      <c r="F61" s="115"/>
      <c r="G61" s="116"/>
      <c r="H61" s="116"/>
      <c r="I61" s="116"/>
      <c r="J61" s="110"/>
      <c r="K61" s="116"/>
      <c r="L61" s="46"/>
    </row>
    <row r="62" spans="1:12" x14ac:dyDescent="0.35">
      <c r="A62" s="39"/>
      <c r="B62" s="39"/>
      <c r="C62" s="39"/>
      <c r="D62" s="48"/>
      <c r="E62" s="44"/>
      <c r="F62" s="115"/>
      <c r="G62" s="116"/>
      <c r="H62" s="116"/>
      <c r="I62" s="116"/>
      <c r="J62" s="110"/>
      <c r="K62" s="116"/>
      <c r="L62" s="155" t="s">
        <v>109</v>
      </c>
    </row>
    <row r="63" spans="1:12" ht="18.5" x14ac:dyDescent="0.45">
      <c r="A63" s="52"/>
      <c r="B63" s="52"/>
      <c r="C63" s="52"/>
      <c r="D63" s="59"/>
      <c r="E63" s="53"/>
      <c r="F63" s="139"/>
      <c r="G63" s="140" t="s">
        <v>23</v>
      </c>
      <c r="H63" s="140"/>
      <c r="I63" s="140"/>
      <c r="J63" s="141">
        <f>SUM(J56:J62)</f>
        <v>0</v>
      </c>
      <c r="K63" s="157" t="str">
        <f>IF(J63&gt;10000,"!hodnota je nad limit 10000"," ")</f>
        <v xml:space="preserve"> </v>
      </c>
      <c r="L63" s="57" t="s">
        <v>53</v>
      </c>
    </row>
    <row r="64" spans="1:12" x14ac:dyDescent="0.35">
      <c r="A64" s="38" t="s">
        <v>98</v>
      </c>
      <c r="B64" s="39"/>
      <c r="C64" s="39"/>
      <c r="D64" s="48"/>
      <c r="E64" s="44"/>
      <c r="F64" s="115"/>
      <c r="G64" s="120"/>
      <c r="H64" s="120"/>
      <c r="I64" s="120"/>
      <c r="J64" s="121"/>
      <c r="K64" s="116"/>
      <c r="L64" s="57"/>
    </row>
    <row r="65" spans="1:12" x14ac:dyDescent="0.35">
      <c r="A65" s="62"/>
      <c r="B65" s="39"/>
      <c r="C65" s="163" t="s">
        <v>54</v>
      </c>
      <c r="D65" s="163"/>
      <c r="E65" s="44"/>
      <c r="F65" s="143" t="s">
        <v>55</v>
      </c>
      <c r="G65" s="109" t="s">
        <v>41</v>
      </c>
      <c r="H65" s="167" t="s">
        <v>30</v>
      </c>
      <c r="I65" s="167"/>
      <c r="J65" s="121"/>
      <c r="K65" s="116"/>
      <c r="L65" s="57"/>
    </row>
    <row r="66" spans="1:12" x14ac:dyDescent="0.35">
      <c r="A66" s="39"/>
      <c r="B66" s="49" t="s">
        <v>56</v>
      </c>
      <c r="C66" s="162"/>
      <c r="D66" s="162"/>
      <c r="E66" s="44"/>
      <c r="F66" s="146"/>
      <c r="G66" s="144"/>
      <c r="H66" s="166"/>
      <c r="I66" s="166"/>
      <c r="J66" s="110">
        <f>+F66</f>
        <v>0</v>
      </c>
      <c r="K66" s="116"/>
      <c r="L66" s="63"/>
    </row>
    <row r="67" spans="1:12" x14ac:dyDescent="0.35">
      <c r="A67" s="39"/>
      <c r="B67" s="49" t="s">
        <v>57</v>
      </c>
      <c r="C67" s="162"/>
      <c r="D67" s="162"/>
      <c r="E67" s="44"/>
      <c r="F67" s="146"/>
      <c r="G67" s="144"/>
      <c r="H67" s="166"/>
      <c r="I67" s="166"/>
      <c r="J67" s="110">
        <f>+F67</f>
        <v>0</v>
      </c>
      <c r="K67" s="116"/>
      <c r="L67" s="63"/>
    </row>
    <row r="68" spans="1:12" x14ac:dyDescent="0.35">
      <c r="A68" s="39"/>
      <c r="B68" s="49" t="s">
        <v>58</v>
      </c>
      <c r="C68" s="162"/>
      <c r="D68" s="162"/>
      <c r="E68" s="44"/>
      <c r="F68" s="146"/>
      <c r="G68" s="144"/>
      <c r="H68" s="166"/>
      <c r="I68" s="166"/>
      <c r="J68" s="110">
        <f>+F68</f>
        <v>0</v>
      </c>
      <c r="K68" s="116"/>
      <c r="L68" s="63"/>
    </row>
    <row r="69" spans="1:12" x14ac:dyDescent="0.35">
      <c r="A69" s="39"/>
      <c r="B69" s="51" t="s">
        <v>59</v>
      </c>
      <c r="C69" s="51"/>
      <c r="D69" s="44"/>
      <c r="E69" s="64"/>
      <c r="F69" s="115"/>
      <c r="G69" s="116"/>
      <c r="H69" s="116"/>
      <c r="I69" s="116"/>
      <c r="J69" s="110"/>
      <c r="K69" s="116"/>
      <c r="L69" s="63"/>
    </row>
    <row r="70" spans="1:12" ht="18.5" x14ac:dyDescent="0.45">
      <c r="A70" s="52"/>
      <c r="B70" s="52"/>
      <c r="C70" s="52"/>
      <c r="D70" s="59"/>
      <c r="E70" s="53"/>
      <c r="F70" s="139"/>
      <c r="G70" s="140" t="s">
        <v>23</v>
      </c>
      <c r="H70" s="140"/>
      <c r="I70" s="140"/>
      <c r="J70" s="141">
        <f>SUM(J66:J69)</f>
        <v>0</v>
      </c>
      <c r="K70" s="157" t="str">
        <f>IF(J70&gt;19500,"!hodnota je nad limit 19500"," ")</f>
        <v xml:space="preserve"> </v>
      </c>
      <c r="L70" s="57" t="s">
        <v>60</v>
      </c>
    </row>
    <row r="71" spans="1:12" x14ac:dyDescent="0.35">
      <c r="A71" s="38" t="s">
        <v>61</v>
      </c>
      <c r="B71" s="39"/>
      <c r="C71" s="39"/>
      <c r="D71" s="48"/>
      <c r="E71" s="44"/>
      <c r="F71" s="115"/>
      <c r="G71" s="120"/>
      <c r="H71" s="120"/>
      <c r="I71" s="120"/>
      <c r="J71" s="121"/>
      <c r="K71" s="116"/>
      <c r="L71" s="57"/>
    </row>
    <row r="72" spans="1:12" x14ac:dyDescent="0.35">
      <c r="A72" s="47"/>
      <c r="B72" s="39"/>
      <c r="C72" s="163" t="s">
        <v>62</v>
      </c>
      <c r="D72" s="163"/>
      <c r="E72" s="44"/>
      <c r="F72" s="143" t="s">
        <v>55</v>
      </c>
      <c r="G72" s="109" t="s">
        <v>41</v>
      </c>
      <c r="H72" s="167" t="s">
        <v>30</v>
      </c>
      <c r="I72" s="167"/>
      <c r="J72" s="121"/>
      <c r="K72" s="116"/>
      <c r="L72" s="57"/>
    </row>
    <row r="73" spans="1:12" x14ac:dyDescent="0.35">
      <c r="A73" s="39"/>
      <c r="B73" s="49" t="s">
        <v>56</v>
      </c>
      <c r="C73" s="159"/>
      <c r="D73" s="159"/>
      <c r="E73" s="39"/>
      <c r="F73" s="146"/>
      <c r="G73" s="144"/>
      <c r="H73" s="166"/>
      <c r="I73" s="166"/>
      <c r="J73" s="110">
        <f>+F73</f>
        <v>0</v>
      </c>
      <c r="K73" s="116"/>
      <c r="L73" s="57"/>
    </row>
    <row r="74" spans="1:12" x14ac:dyDescent="0.35">
      <c r="A74" s="39"/>
      <c r="B74" s="49" t="s">
        <v>57</v>
      </c>
      <c r="C74" s="159"/>
      <c r="D74" s="159"/>
      <c r="E74" s="39"/>
      <c r="F74" s="146"/>
      <c r="G74" s="144"/>
      <c r="H74" s="166"/>
      <c r="I74" s="166"/>
      <c r="J74" s="110">
        <f>+F74</f>
        <v>0</v>
      </c>
      <c r="K74" s="116"/>
      <c r="L74" s="57"/>
    </row>
    <row r="75" spans="1:12" ht="15" customHeight="1" x14ac:dyDescent="0.35">
      <c r="A75" s="39"/>
      <c r="B75" s="49" t="s">
        <v>58</v>
      </c>
      <c r="C75" s="160"/>
      <c r="D75" s="160"/>
      <c r="E75" s="44"/>
      <c r="F75" s="146"/>
      <c r="G75" s="144"/>
      <c r="H75" s="166"/>
      <c r="I75" s="166"/>
      <c r="J75" s="110">
        <f>+F75</f>
        <v>0</v>
      </c>
      <c r="K75" s="116"/>
      <c r="L75" s="57"/>
    </row>
    <row r="76" spans="1:12" x14ac:dyDescent="0.35">
      <c r="A76" s="39"/>
      <c r="B76" s="51" t="s">
        <v>52</v>
      </c>
      <c r="C76" s="65"/>
      <c r="D76" s="65"/>
      <c r="E76" s="44"/>
      <c r="F76" s="115"/>
      <c r="G76" s="116"/>
      <c r="H76" s="116"/>
      <c r="I76" s="116"/>
      <c r="J76" s="116"/>
      <c r="K76" s="116"/>
      <c r="L76" s="57"/>
    </row>
    <row r="77" spans="1:12" ht="18.5" x14ac:dyDescent="0.45">
      <c r="A77" s="52"/>
      <c r="B77" s="66"/>
      <c r="C77" s="66"/>
      <c r="D77" s="59"/>
      <c r="E77" s="53"/>
      <c r="F77" s="139"/>
      <c r="G77" s="140" t="s">
        <v>23</v>
      </c>
      <c r="H77" s="140"/>
      <c r="I77" s="140"/>
      <c r="J77" s="141">
        <f>SUM(J73:J75)</f>
        <v>0</v>
      </c>
      <c r="K77" s="142"/>
      <c r="L77" s="57"/>
    </row>
    <row r="78" spans="1:12" x14ac:dyDescent="0.35">
      <c r="A78" s="67" t="s">
        <v>63</v>
      </c>
      <c r="B78" s="68"/>
      <c r="C78" s="68"/>
      <c r="D78" s="69"/>
      <c r="E78" s="70"/>
      <c r="F78" s="147"/>
      <c r="G78" s="148"/>
      <c r="H78" s="148"/>
      <c r="I78" s="148"/>
      <c r="J78" s="149"/>
      <c r="K78" s="117"/>
      <c r="L78" s="57"/>
    </row>
    <row r="79" spans="1:12" x14ac:dyDescent="0.35">
      <c r="A79" s="47" t="s">
        <v>64</v>
      </c>
      <c r="B79" s="39"/>
      <c r="C79" s="39"/>
      <c r="D79" s="48"/>
      <c r="E79" s="44"/>
      <c r="F79" s="115"/>
      <c r="G79" s="120"/>
      <c r="H79" s="120"/>
      <c r="I79" s="120"/>
      <c r="J79" s="121"/>
      <c r="K79" s="116"/>
      <c r="L79" s="57"/>
    </row>
    <row r="80" spans="1:12" x14ac:dyDescent="0.35">
      <c r="A80" s="47"/>
      <c r="B80" s="39"/>
      <c r="C80" s="39"/>
      <c r="D80" s="48"/>
      <c r="E80" s="108"/>
      <c r="F80" s="115"/>
      <c r="G80" s="120"/>
      <c r="H80" s="120"/>
      <c r="I80" s="120"/>
      <c r="J80" s="121"/>
      <c r="K80" s="116"/>
      <c r="L80" s="57"/>
    </row>
    <row r="81" spans="1:12" x14ac:dyDescent="0.35">
      <c r="A81" s="97" t="s">
        <v>65</v>
      </c>
      <c r="B81" s="45" t="s">
        <v>28</v>
      </c>
      <c r="C81" s="44" t="s">
        <v>66</v>
      </c>
      <c r="D81" s="48" t="s">
        <v>67</v>
      </c>
      <c r="E81" s="108" t="s">
        <v>68</v>
      </c>
      <c r="F81" s="109" t="s">
        <v>69</v>
      </c>
      <c r="G81" s="109" t="s">
        <v>70</v>
      </c>
      <c r="H81" s="109" t="s">
        <v>107</v>
      </c>
      <c r="I81" s="109" t="s">
        <v>102</v>
      </c>
      <c r="J81" s="108" t="s">
        <v>39</v>
      </c>
      <c r="K81" s="108" t="s">
        <v>71</v>
      </c>
      <c r="L81" s="57"/>
    </row>
    <row r="82" spans="1:12" ht="15" customHeight="1" x14ac:dyDescent="0.35">
      <c r="A82" s="106"/>
      <c r="B82" s="58"/>
      <c r="C82" s="72" t="s">
        <v>72</v>
      </c>
      <c r="D82" s="48">
        <f>VLOOKUP($C82,'sazby pro mzdové náklady při IO'!$A$10:$B$16,2,0)</f>
        <v>0</v>
      </c>
      <c r="E82" s="110">
        <f>IF(I82="online",0,D82*B82)</f>
        <v>0</v>
      </c>
      <c r="F82" s="111" t="s">
        <v>43</v>
      </c>
      <c r="G82" s="112"/>
      <c r="H82" s="113"/>
      <c r="I82" s="114" t="s">
        <v>106</v>
      </c>
      <c r="J82" s="108">
        <f>IF(F82="Czech Republic",150,IF(F82="Norway",200,IF(F82="Iceland",200,IF(F82="Liechtenstein",200,IF(F82="Select country",0)))))</f>
        <v>0</v>
      </c>
      <c r="K82" s="110">
        <f>IF(I82="online",0.15*J82*G82*B82,J82*G82*B82)</f>
        <v>0</v>
      </c>
      <c r="L82" s="57"/>
    </row>
    <row r="83" spans="1:12" ht="15" customHeight="1" x14ac:dyDescent="0.35">
      <c r="A83" s="106"/>
      <c r="B83" s="58"/>
      <c r="C83" s="72" t="s">
        <v>72</v>
      </c>
      <c r="D83" s="48">
        <f>VLOOKUP($C83,'sazby pro mzdové náklady při IO'!$A$10:$B$16,2,0)</f>
        <v>0</v>
      </c>
      <c r="E83" s="110">
        <f t="shared" ref="E83:E85" si="3">IF(I83="online",0,D83*B83)</f>
        <v>0</v>
      </c>
      <c r="F83" s="111" t="s">
        <v>43</v>
      </c>
      <c r="G83" s="112"/>
      <c r="H83" s="113"/>
      <c r="I83" s="114" t="s">
        <v>106</v>
      </c>
      <c r="J83" s="108">
        <f>IF(F83="Czech Republic",150,IF(F83="Norway",200,IF(F83="Iceland",200,IF(F83="Liechtenstein",200,IF(F83="Select country",0)))))</f>
        <v>0</v>
      </c>
      <c r="K83" s="110">
        <f t="shared" ref="K83:K85" si="4">IF(I83="online",0.15*J83*G83*B83,J83*G83*B83)</f>
        <v>0</v>
      </c>
      <c r="L83" s="57"/>
    </row>
    <row r="84" spans="1:12" ht="15" customHeight="1" x14ac:dyDescent="0.35">
      <c r="A84" s="106"/>
      <c r="B84" s="58"/>
      <c r="C84" s="72" t="s">
        <v>72</v>
      </c>
      <c r="D84" s="48">
        <f>VLOOKUP($C84,'sazby pro mzdové náklady při IO'!$A$10:$B$16,2,0)</f>
        <v>0</v>
      </c>
      <c r="E84" s="110">
        <f t="shared" si="3"/>
        <v>0</v>
      </c>
      <c r="F84" s="111" t="s">
        <v>43</v>
      </c>
      <c r="G84" s="112"/>
      <c r="H84" s="113"/>
      <c r="I84" s="114" t="s">
        <v>106</v>
      </c>
      <c r="J84" s="108">
        <f>IF(F84="Czech Republic",150,IF(F84="Norway",200,IF(F84="Iceland",200,IF(F84="Liechtenstein",200,IF(F84="Select country",0)))))</f>
        <v>0</v>
      </c>
      <c r="K84" s="110">
        <f t="shared" si="4"/>
        <v>0</v>
      </c>
      <c r="L84" s="57"/>
    </row>
    <row r="85" spans="1:12" ht="15" customHeight="1" x14ac:dyDescent="0.35">
      <c r="A85" s="106"/>
      <c r="B85" s="58"/>
      <c r="C85" s="72" t="s">
        <v>72</v>
      </c>
      <c r="D85" s="48">
        <f>VLOOKUP($C85,'sazby pro mzdové náklady při IO'!$A$10:$B$16,2,0)</f>
        <v>0</v>
      </c>
      <c r="E85" s="110">
        <f t="shared" si="3"/>
        <v>0</v>
      </c>
      <c r="F85" s="111" t="s">
        <v>43</v>
      </c>
      <c r="G85" s="112"/>
      <c r="H85" s="113"/>
      <c r="I85" s="114" t="s">
        <v>106</v>
      </c>
      <c r="J85" s="108">
        <f>IF(F85="Czech Republic",150,IF(F85="Norway",200,IF(F85="Iceland",200,IF(F85="Liechtenstein",200,IF(F85="Select country",0)))))</f>
        <v>0</v>
      </c>
      <c r="K85" s="110">
        <f t="shared" si="4"/>
        <v>0</v>
      </c>
      <c r="L85" s="57"/>
    </row>
    <row r="86" spans="1:12" x14ac:dyDescent="0.35">
      <c r="A86" s="51" t="s">
        <v>73</v>
      </c>
      <c r="B86" s="51"/>
      <c r="C86" s="39"/>
      <c r="D86" s="48"/>
      <c r="E86" s="108"/>
      <c r="F86" s="115"/>
      <c r="G86" s="116"/>
      <c r="H86" s="116"/>
      <c r="I86" s="116"/>
      <c r="J86" s="110"/>
      <c r="K86" s="116"/>
      <c r="L86" s="46"/>
    </row>
    <row r="87" spans="1:12" ht="18.5" x14ac:dyDescent="0.45">
      <c r="A87" s="68"/>
      <c r="B87" s="68"/>
      <c r="C87" s="68"/>
      <c r="D87" s="68"/>
      <c r="E87" s="68"/>
      <c r="F87" s="117"/>
      <c r="G87" s="118"/>
      <c r="H87" s="118"/>
      <c r="I87" s="118"/>
      <c r="J87" s="119"/>
      <c r="K87" s="117"/>
      <c r="L87" s="46"/>
    </row>
    <row r="88" spans="1:12" x14ac:dyDescent="0.35">
      <c r="A88" s="47" t="s">
        <v>74</v>
      </c>
      <c r="B88" s="39"/>
      <c r="C88" s="39"/>
      <c r="D88" s="48"/>
      <c r="E88" s="44"/>
      <c r="F88" s="115"/>
      <c r="G88" s="120"/>
      <c r="H88" s="120"/>
      <c r="I88" s="120"/>
      <c r="J88" s="121"/>
      <c r="K88" s="116"/>
      <c r="L88" s="57"/>
    </row>
    <row r="89" spans="1:12" x14ac:dyDescent="0.35">
      <c r="A89" s="47"/>
      <c r="B89" s="39"/>
      <c r="C89" s="39"/>
      <c r="D89" s="48"/>
      <c r="E89" s="44"/>
      <c r="F89" s="115"/>
      <c r="G89" s="120"/>
      <c r="H89" s="120"/>
      <c r="I89" s="120"/>
      <c r="J89" s="121"/>
      <c r="K89" s="116"/>
      <c r="L89" s="57"/>
    </row>
    <row r="90" spans="1:12" x14ac:dyDescent="0.35">
      <c r="A90" s="97" t="s">
        <v>65</v>
      </c>
      <c r="B90" s="45" t="s">
        <v>28</v>
      </c>
      <c r="C90" s="44" t="s">
        <v>66</v>
      </c>
      <c r="D90" s="107" t="s">
        <v>67</v>
      </c>
      <c r="E90" s="108" t="s">
        <v>68</v>
      </c>
      <c r="F90" s="109" t="s">
        <v>69</v>
      </c>
      <c r="G90" s="109" t="s">
        <v>70</v>
      </c>
      <c r="H90" s="109" t="s">
        <v>107</v>
      </c>
      <c r="I90" s="109" t="s">
        <v>102</v>
      </c>
      <c r="J90" s="108" t="s">
        <v>39</v>
      </c>
      <c r="K90" s="108" t="s">
        <v>71</v>
      </c>
      <c r="L90" s="57"/>
    </row>
    <row r="91" spans="1:12" ht="15" customHeight="1" x14ac:dyDescent="0.35">
      <c r="A91" s="71"/>
      <c r="B91" s="58"/>
      <c r="C91" s="72" t="s">
        <v>72</v>
      </c>
      <c r="D91" s="107">
        <f>VLOOKUP($C91,'sazby pro mzdové náklady při IO'!$A$10:$B$16,2,0)</f>
        <v>0</v>
      </c>
      <c r="E91" s="110">
        <f>IF(I91="online",0,D91*B91)</f>
        <v>0</v>
      </c>
      <c r="F91" s="111" t="s">
        <v>43</v>
      </c>
      <c r="G91" s="112"/>
      <c r="H91" s="113"/>
      <c r="I91" s="114" t="s">
        <v>106</v>
      </c>
      <c r="J91" s="108">
        <f>IF(F91="Czech Republic",150,IF(F91="Norway",200,IF(F91="Iceland",200,IF(F91="Liechtenstein",200,IF(F91="Select country",0)))))</f>
        <v>0</v>
      </c>
      <c r="K91" s="110">
        <f>IF(I91="online",0.15*J91*G91*B91,J91*G91*B91)</f>
        <v>0</v>
      </c>
      <c r="L91" s="57"/>
    </row>
    <row r="92" spans="1:12" ht="15" customHeight="1" x14ac:dyDescent="0.35">
      <c r="A92" s="71"/>
      <c r="B92" s="58"/>
      <c r="C92" s="72" t="s">
        <v>72</v>
      </c>
      <c r="D92" s="107">
        <f>VLOOKUP($C92,'sazby pro mzdové náklady při IO'!$A$10:$B$16,2,0)</f>
        <v>0</v>
      </c>
      <c r="E92" s="110">
        <f t="shared" ref="E92:E94" si="5">IF(I92="online",0,D92*B92)</f>
        <v>0</v>
      </c>
      <c r="F92" s="111" t="s">
        <v>43</v>
      </c>
      <c r="G92" s="112"/>
      <c r="H92" s="113"/>
      <c r="I92" s="114" t="s">
        <v>106</v>
      </c>
      <c r="J92" s="108">
        <f>IF(F92="Czech Republic",150,IF(F92="Norway",200,IF(F92="Iceland",200,IF(F92="Liechtenstein",200,IF(F92="Select country",0)))))</f>
        <v>0</v>
      </c>
      <c r="K92" s="110">
        <f t="shared" ref="K92:K94" si="6">IF(I92="online",0.15*J92*G92*B92,J92*G92*B92)</f>
        <v>0</v>
      </c>
      <c r="L92" s="57"/>
    </row>
    <row r="93" spans="1:12" ht="15" customHeight="1" x14ac:dyDescent="0.35">
      <c r="A93" s="71"/>
      <c r="B93" s="58"/>
      <c r="C93" s="72" t="s">
        <v>72</v>
      </c>
      <c r="D93" s="107">
        <f>VLOOKUP($C93,'sazby pro mzdové náklady při IO'!$A$10:$B$16,2,0)</f>
        <v>0</v>
      </c>
      <c r="E93" s="110">
        <f t="shared" si="5"/>
        <v>0</v>
      </c>
      <c r="F93" s="111" t="s">
        <v>43</v>
      </c>
      <c r="G93" s="112"/>
      <c r="H93" s="113"/>
      <c r="I93" s="114" t="s">
        <v>106</v>
      </c>
      <c r="J93" s="108">
        <f>IF(F93="Czech Republic",150,IF(F93="Norway",200,IF(F93="Iceland",200,IF(F93="Liechtenstein",200,IF(F93="Select country",0)))))</f>
        <v>0</v>
      </c>
      <c r="K93" s="110">
        <f t="shared" si="6"/>
        <v>0</v>
      </c>
      <c r="L93" s="57"/>
    </row>
    <row r="94" spans="1:12" ht="15" customHeight="1" x14ac:dyDescent="0.35">
      <c r="A94" s="71"/>
      <c r="B94" s="58"/>
      <c r="C94" s="72" t="s">
        <v>72</v>
      </c>
      <c r="D94" s="107">
        <f>VLOOKUP($C94,'sazby pro mzdové náklady při IO'!$A$10:$B$16,2,0)</f>
        <v>0</v>
      </c>
      <c r="E94" s="110">
        <f t="shared" si="5"/>
        <v>0</v>
      </c>
      <c r="F94" s="111" t="s">
        <v>43</v>
      </c>
      <c r="G94" s="112"/>
      <c r="H94" s="113"/>
      <c r="I94" s="114" t="s">
        <v>106</v>
      </c>
      <c r="J94" s="108">
        <f>IF(F94="Czech Republic",150,IF(F94="Norway",200,IF(F94="Iceland",200,IF(F94="Liechtenstein",200,IF(F94="Select country",0)))))</f>
        <v>0</v>
      </c>
      <c r="K94" s="110">
        <f t="shared" si="6"/>
        <v>0</v>
      </c>
      <c r="L94" s="57"/>
    </row>
    <row r="95" spans="1:12" ht="15" customHeight="1" x14ac:dyDescent="0.35">
      <c r="A95" s="51" t="s">
        <v>73</v>
      </c>
      <c r="B95" s="51"/>
      <c r="C95" s="39"/>
      <c r="D95" s="107"/>
      <c r="E95" s="108"/>
      <c r="F95" s="115"/>
      <c r="G95" s="116"/>
      <c r="H95" s="116"/>
      <c r="I95" s="116"/>
      <c r="J95" s="110"/>
      <c r="K95" s="116"/>
      <c r="L95" s="57"/>
    </row>
    <row r="96" spans="1:12" ht="15" customHeight="1" x14ac:dyDescent="0.45">
      <c r="A96" s="68"/>
      <c r="B96" s="68"/>
      <c r="C96" s="68"/>
      <c r="D96" s="117"/>
      <c r="E96" s="117"/>
      <c r="F96" s="117"/>
      <c r="G96" s="118"/>
      <c r="H96" s="118"/>
      <c r="I96" s="118"/>
      <c r="J96" s="119"/>
      <c r="K96" s="117"/>
      <c r="L96" s="57"/>
    </row>
    <row r="97" spans="1:12" ht="15" customHeight="1" x14ac:dyDescent="0.35">
      <c r="A97" s="47" t="s">
        <v>75</v>
      </c>
      <c r="B97" s="39"/>
      <c r="C97" s="39"/>
      <c r="D97" s="107"/>
      <c r="E97" s="108"/>
      <c r="F97" s="115"/>
      <c r="G97" s="120"/>
      <c r="H97" s="120"/>
      <c r="I97" s="120"/>
      <c r="J97" s="121"/>
      <c r="K97" s="116"/>
      <c r="L97" s="57"/>
    </row>
    <row r="98" spans="1:12" ht="15" customHeight="1" x14ac:dyDescent="0.35">
      <c r="A98" s="47"/>
      <c r="B98" s="39"/>
      <c r="C98" s="39"/>
      <c r="D98" s="107"/>
      <c r="E98" s="108"/>
      <c r="F98" s="115"/>
      <c r="G98" s="120"/>
      <c r="H98" s="120"/>
      <c r="I98" s="120"/>
      <c r="J98" s="121"/>
      <c r="K98" s="116"/>
      <c r="L98" s="57"/>
    </row>
    <row r="99" spans="1:12" ht="15" customHeight="1" x14ac:dyDescent="0.35">
      <c r="A99" s="97" t="s">
        <v>65</v>
      </c>
      <c r="B99" s="45" t="s">
        <v>28</v>
      </c>
      <c r="C99" s="44" t="s">
        <v>66</v>
      </c>
      <c r="D99" s="107" t="s">
        <v>67</v>
      </c>
      <c r="E99" s="108" t="s">
        <v>68</v>
      </c>
      <c r="F99" s="109" t="s">
        <v>69</v>
      </c>
      <c r="G99" s="109" t="s">
        <v>70</v>
      </c>
      <c r="H99" s="109" t="s">
        <v>107</v>
      </c>
      <c r="I99" s="109" t="s">
        <v>102</v>
      </c>
      <c r="J99" s="108" t="s">
        <v>39</v>
      </c>
      <c r="K99" s="108" t="s">
        <v>71</v>
      </c>
      <c r="L99" s="57"/>
    </row>
    <row r="100" spans="1:12" ht="15" customHeight="1" x14ac:dyDescent="0.35">
      <c r="A100" s="71"/>
      <c r="B100" s="58"/>
      <c r="C100" s="72" t="s">
        <v>72</v>
      </c>
      <c r="D100" s="107">
        <f>VLOOKUP($C100,'sazby pro mzdové náklady při IO'!$A$10:$B$16,2,0)</f>
        <v>0</v>
      </c>
      <c r="E100" s="110">
        <f>IF(I100="online",0,D100*B100)</f>
        <v>0</v>
      </c>
      <c r="F100" s="111" t="s">
        <v>43</v>
      </c>
      <c r="G100" s="112"/>
      <c r="H100" s="113"/>
      <c r="I100" s="114" t="s">
        <v>106</v>
      </c>
      <c r="J100" s="108">
        <f>IF(F100="Czech Republic",150,IF(F100="Norway",200,IF(F100="Iceland",200,IF(F100="Liechtenstein",200,IF(F100="Select country",0)))))</f>
        <v>0</v>
      </c>
      <c r="K100" s="110">
        <f>IF(I100="online",0.15*J100*G100*B100,J100*G100*B100)</f>
        <v>0</v>
      </c>
      <c r="L100" s="57"/>
    </row>
    <row r="101" spans="1:12" ht="15" customHeight="1" x14ac:dyDescent="0.35">
      <c r="A101" s="71"/>
      <c r="B101" s="58"/>
      <c r="C101" s="72" t="s">
        <v>72</v>
      </c>
      <c r="D101" s="107">
        <f>VLOOKUP($C101,'sazby pro mzdové náklady při IO'!$A$10:$B$16,2,0)</f>
        <v>0</v>
      </c>
      <c r="E101" s="110">
        <f t="shared" ref="E101:E103" si="7">IF(I101="online",0,D101*B101)</f>
        <v>0</v>
      </c>
      <c r="F101" s="111" t="s">
        <v>43</v>
      </c>
      <c r="G101" s="112"/>
      <c r="H101" s="113"/>
      <c r="I101" s="114" t="s">
        <v>106</v>
      </c>
      <c r="J101" s="108">
        <f>IF(F101="Czech Republic",150,IF(F101="Norway",200,IF(F101="Iceland",200,IF(F101="Liechtenstein",200,IF(F101="Select country",0)))))</f>
        <v>0</v>
      </c>
      <c r="K101" s="110">
        <f t="shared" ref="K101:K103" si="8">IF(I101="online",0.15*J101*G101*B101,J101*G101*B101)</f>
        <v>0</v>
      </c>
      <c r="L101" s="57"/>
    </row>
    <row r="102" spans="1:12" ht="15" customHeight="1" x14ac:dyDescent="0.35">
      <c r="A102" s="71"/>
      <c r="B102" s="58"/>
      <c r="C102" s="72" t="s">
        <v>72</v>
      </c>
      <c r="D102" s="107">
        <f>VLOOKUP($C102,'sazby pro mzdové náklady při IO'!$A$10:$B$16,2,0)</f>
        <v>0</v>
      </c>
      <c r="E102" s="110">
        <f t="shared" si="7"/>
        <v>0</v>
      </c>
      <c r="F102" s="111" t="s">
        <v>43</v>
      </c>
      <c r="G102" s="112"/>
      <c r="H102" s="113"/>
      <c r="I102" s="114" t="s">
        <v>106</v>
      </c>
      <c r="J102" s="108">
        <f>IF(F102="Czech Republic",150,IF(F102="Norway",200,IF(F102="Iceland",200,IF(F102="Liechtenstein",200,IF(F102="Select country",0)))))</f>
        <v>0</v>
      </c>
      <c r="K102" s="110">
        <f t="shared" si="8"/>
        <v>0</v>
      </c>
      <c r="L102" s="57"/>
    </row>
    <row r="103" spans="1:12" ht="15" customHeight="1" x14ac:dyDescent="0.35">
      <c r="A103" s="71"/>
      <c r="B103" s="58"/>
      <c r="C103" s="72" t="s">
        <v>72</v>
      </c>
      <c r="D103" s="107">
        <f>VLOOKUP($C103,'sazby pro mzdové náklady při IO'!$A$10:$B$16,2,0)</f>
        <v>0</v>
      </c>
      <c r="E103" s="110">
        <f t="shared" si="7"/>
        <v>0</v>
      </c>
      <c r="F103" s="111" t="s">
        <v>43</v>
      </c>
      <c r="G103" s="112"/>
      <c r="H103" s="113"/>
      <c r="I103" s="114" t="s">
        <v>106</v>
      </c>
      <c r="J103" s="108">
        <f>IF(F103="Czech Republic",150,IF(F103="Norway",200,IF(F103="Iceland",200,IF(F103="Liechtenstein",200,IF(F103="Select country",0)))))</f>
        <v>0</v>
      </c>
      <c r="K103" s="110">
        <f t="shared" si="8"/>
        <v>0</v>
      </c>
      <c r="L103" s="57"/>
    </row>
    <row r="104" spans="1:12" ht="15" customHeight="1" x14ac:dyDescent="0.35">
      <c r="A104" s="51" t="s">
        <v>73</v>
      </c>
      <c r="B104" s="51"/>
      <c r="C104" s="39"/>
      <c r="D104" s="107"/>
      <c r="E104" s="108"/>
      <c r="F104" s="115"/>
      <c r="G104" s="116"/>
      <c r="H104" s="116"/>
      <c r="I104" s="116"/>
      <c r="J104" s="110"/>
      <c r="K104" s="116"/>
      <c r="L104" s="57"/>
    </row>
    <row r="105" spans="1:12" ht="15" customHeight="1" x14ac:dyDescent="0.45">
      <c r="A105" s="68"/>
      <c r="B105" s="68"/>
      <c r="C105" s="68"/>
      <c r="D105" s="117"/>
      <c r="E105" s="117"/>
      <c r="F105" s="117"/>
      <c r="G105" s="118"/>
      <c r="H105" s="118"/>
      <c r="I105" s="118"/>
      <c r="J105" s="119"/>
      <c r="K105" s="117"/>
      <c r="L105" s="57"/>
    </row>
    <row r="106" spans="1:12" ht="15" customHeight="1" x14ac:dyDescent="0.35">
      <c r="A106" s="47" t="s">
        <v>76</v>
      </c>
      <c r="B106" s="39"/>
      <c r="C106" s="39"/>
      <c r="D106" s="107"/>
      <c r="E106" s="108"/>
      <c r="F106" s="115"/>
      <c r="G106" s="120"/>
      <c r="H106" s="120"/>
      <c r="I106" s="120"/>
      <c r="J106" s="121"/>
      <c r="K106" s="116"/>
      <c r="L106" s="57"/>
    </row>
    <row r="107" spans="1:12" ht="15" customHeight="1" x14ac:dyDescent="0.35">
      <c r="A107" s="47"/>
      <c r="B107" s="39"/>
      <c r="C107" s="39"/>
      <c r="D107" s="107"/>
      <c r="E107" s="108"/>
      <c r="F107" s="115"/>
      <c r="G107" s="120"/>
      <c r="H107" s="120"/>
      <c r="I107" s="120"/>
      <c r="J107" s="121"/>
      <c r="K107" s="116"/>
      <c r="L107" s="57"/>
    </row>
    <row r="108" spans="1:12" ht="15" customHeight="1" x14ac:dyDescent="0.35">
      <c r="A108" s="97" t="s">
        <v>65</v>
      </c>
      <c r="B108" s="45" t="s">
        <v>28</v>
      </c>
      <c r="C108" s="44" t="s">
        <v>66</v>
      </c>
      <c r="D108" s="107" t="s">
        <v>67</v>
      </c>
      <c r="E108" s="108" t="s">
        <v>68</v>
      </c>
      <c r="F108" s="109" t="s">
        <v>69</v>
      </c>
      <c r="G108" s="109" t="s">
        <v>70</v>
      </c>
      <c r="H108" s="109" t="s">
        <v>107</v>
      </c>
      <c r="I108" s="109" t="s">
        <v>102</v>
      </c>
      <c r="J108" s="108" t="s">
        <v>39</v>
      </c>
      <c r="K108" s="108" t="s">
        <v>71</v>
      </c>
      <c r="L108" s="57"/>
    </row>
    <row r="109" spans="1:12" ht="15" customHeight="1" x14ac:dyDescent="0.35">
      <c r="A109" s="71"/>
      <c r="B109" s="58"/>
      <c r="C109" s="72" t="s">
        <v>72</v>
      </c>
      <c r="D109" s="107">
        <f>VLOOKUP($C109,'sazby pro mzdové náklady při IO'!$A$10:$B$16,2,0)</f>
        <v>0</v>
      </c>
      <c r="E109" s="110">
        <f>IF(I109="online",0,D109*B109)</f>
        <v>0</v>
      </c>
      <c r="F109" s="111" t="s">
        <v>43</v>
      </c>
      <c r="G109" s="112"/>
      <c r="H109" s="113"/>
      <c r="I109" s="114" t="s">
        <v>106</v>
      </c>
      <c r="J109" s="108">
        <f>IF(F109="Czech Republic",150,IF(F109="Norway",200,IF(F109="Iceland",200,IF(F109="Liechtenstein",200,IF(F109="Select country",0)))))</f>
        <v>0</v>
      </c>
      <c r="K109" s="110">
        <f>IF(I109="online",0.15*J109*G109*B109,J109*G109*B109)</f>
        <v>0</v>
      </c>
      <c r="L109" s="57"/>
    </row>
    <row r="110" spans="1:12" ht="15" customHeight="1" x14ac:dyDescent="0.35">
      <c r="A110" s="71"/>
      <c r="B110" s="58"/>
      <c r="C110" s="72" t="s">
        <v>72</v>
      </c>
      <c r="D110" s="107">
        <f>VLOOKUP($C110,'sazby pro mzdové náklady při IO'!$A$10:$B$16,2,0)</f>
        <v>0</v>
      </c>
      <c r="E110" s="110">
        <f t="shared" ref="E110:E112" si="9">IF(I110="online",0,D110*B110)</f>
        <v>0</v>
      </c>
      <c r="F110" s="111" t="s">
        <v>43</v>
      </c>
      <c r="G110" s="112"/>
      <c r="H110" s="113"/>
      <c r="I110" s="114" t="s">
        <v>106</v>
      </c>
      <c r="J110" s="108">
        <f>IF(F110="Czech Republic",150,IF(F110="Norway",200,IF(F110="Iceland",200,IF(F110="Liechtenstein",200,IF(F110="Select country",0)))))</f>
        <v>0</v>
      </c>
      <c r="K110" s="110">
        <f t="shared" ref="K110:K112" si="10">IF(I110="online",0.15*J110*G110*B110,J110*G110*B110)</f>
        <v>0</v>
      </c>
      <c r="L110" s="57"/>
    </row>
    <row r="111" spans="1:12" ht="15" customHeight="1" x14ac:dyDescent="0.35">
      <c r="A111" s="71"/>
      <c r="B111" s="58"/>
      <c r="C111" s="72" t="s">
        <v>72</v>
      </c>
      <c r="D111" s="107">
        <f>VLOOKUP($C111,'sazby pro mzdové náklady při IO'!$A$10:$B$16,2,0)</f>
        <v>0</v>
      </c>
      <c r="E111" s="110">
        <f t="shared" si="9"/>
        <v>0</v>
      </c>
      <c r="F111" s="111" t="s">
        <v>43</v>
      </c>
      <c r="G111" s="112"/>
      <c r="H111" s="113"/>
      <c r="I111" s="114" t="s">
        <v>106</v>
      </c>
      <c r="J111" s="108">
        <f>IF(F111="Czech Republic",150,IF(F111="Norway",200,IF(F111="Iceland",200,IF(F111="Liechtenstein",200,IF(F111="Select country",0)))))</f>
        <v>0</v>
      </c>
      <c r="K111" s="110">
        <f t="shared" si="10"/>
        <v>0</v>
      </c>
      <c r="L111" s="57"/>
    </row>
    <row r="112" spans="1:12" ht="15" customHeight="1" x14ac:dyDescent="0.35">
      <c r="A112" s="71"/>
      <c r="B112" s="58"/>
      <c r="C112" s="72" t="s">
        <v>72</v>
      </c>
      <c r="D112" s="107">
        <f>VLOOKUP($C112,'sazby pro mzdové náklady při IO'!$A$10:$B$16,2,0)</f>
        <v>0</v>
      </c>
      <c r="E112" s="110">
        <f t="shared" si="9"/>
        <v>0</v>
      </c>
      <c r="F112" s="111" t="s">
        <v>43</v>
      </c>
      <c r="G112" s="112"/>
      <c r="H112" s="113"/>
      <c r="I112" s="114" t="s">
        <v>106</v>
      </c>
      <c r="J112" s="108">
        <f>IF(F112="Czech Republic",150,IF(F112="Norway",200,IF(F112="Iceland",200,IF(F112="Liechtenstein",200,IF(F112="Select country",0)))))</f>
        <v>0</v>
      </c>
      <c r="K112" s="110">
        <f t="shared" si="10"/>
        <v>0</v>
      </c>
      <c r="L112" s="57"/>
    </row>
    <row r="113" spans="1:12" ht="15" customHeight="1" x14ac:dyDescent="0.35">
      <c r="A113" s="51" t="s">
        <v>73</v>
      </c>
      <c r="B113" s="51"/>
      <c r="C113" s="39"/>
      <c r="D113" s="107"/>
      <c r="E113" s="108"/>
      <c r="F113" s="115"/>
      <c r="G113" s="116"/>
      <c r="H113" s="116"/>
      <c r="I113" s="116"/>
      <c r="J113" s="110"/>
      <c r="K113" s="116"/>
      <c r="L113" s="57"/>
    </row>
    <row r="114" spans="1:12" x14ac:dyDescent="0.35">
      <c r="A114" s="73" t="s">
        <v>77</v>
      </c>
      <c r="B114" s="68"/>
      <c r="C114" s="68"/>
      <c r="D114" s="68"/>
      <c r="E114" s="68"/>
      <c r="F114" s="117"/>
      <c r="G114" s="117"/>
      <c r="H114" s="117"/>
      <c r="I114" s="117"/>
      <c r="J114" s="150"/>
      <c r="K114" s="117"/>
      <c r="L114" s="46"/>
    </row>
    <row r="115" spans="1:12" ht="18.5" x14ac:dyDescent="0.45">
      <c r="A115" s="66"/>
      <c r="B115" s="52"/>
      <c r="C115" s="52"/>
      <c r="D115" s="55" t="s">
        <v>78</v>
      </c>
      <c r="E115" s="56">
        <f>SUM(E82:E114)</f>
        <v>0</v>
      </c>
      <c r="F115" s="142"/>
      <c r="G115" s="142"/>
      <c r="H115" s="142"/>
      <c r="I115" s="142"/>
      <c r="J115" s="140" t="s">
        <v>79</v>
      </c>
      <c r="K115" s="141">
        <f>SUM(K82:K114)</f>
        <v>0</v>
      </c>
      <c r="L115" s="46"/>
    </row>
    <row r="116" spans="1:12" ht="18.5" x14ac:dyDescent="0.45">
      <c r="A116" s="74"/>
      <c r="B116" s="75"/>
      <c r="C116" s="75"/>
      <c r="D116" s="76"/>
      <c r="E116" s="77"/>
      <c r="F116" s="151"/>
      <c r="G116" s="151"/>
      <c r="H116" s="151"/>
      <c r="I116" s="151"/>
      <c r="J116" s="152"/>
      <c r="K116" s="153"/>
      <c r="L116" s="46"/>
    </row>
    <row r="117" spans="1:12" ht="18.5" x14ac:dyDescent="0.45">
      <c r="A117" s="75"/>
      <c r="B117" s="75"/>
      <c r="C117" s="75"/>
      <c r="D117" s="78"/>
      <c r="E117" s="78"/>
      <c r="F117" s="154"/>
      <c r="G117" s="152" t="s">
        <v>80</v>
      </c>
      <c r="H117" s="152"/>
      <c r="I117" s="152"/>
      <c r="J117" s="153">
        <f>J23+J37+J53+J63+J70+J77+E115+K115</f>
        <v>0</v>
      </c>
      <c r="K117" s="151"/>
      <c r="L117" s="46"/>
    </row>
    <row r="118" spans="1:12" x14ac:dyDescent="0.35">
      <c r="K118" s="71"/>
    </row>
    <row r="119" spans="1:12" x14ac:dyDescent="0.35">
      <c r="K119" s="71"/>
    </row>
    <row r="120" spans="1:12" x14ac:dyDescent="0.35">
      <c r="K120" s="71"/>
    </row>
  </sheetData>
  <sheetProtection insertRows="0"/>
  <dataConsolidate/>
  <mergeCells count="37">
    <mergeCell ref="H72:I72"/>
    <mergeCell ref="H73:I73"/>
    <mergeCell ref="H74:I74"/>
    <mergeCell ref="H75:I75"/>
    <mergeCell ref="H50:I50"/>
    <mergeCell ref="H65:I65"/>
    <mergeCell ref="H66:I66"/>
    <mergeCell ref="H67:I67"/>
    <mergeCell ref="H68:I68"/>
    <mergeCell ref="H45:I45"/>
    <mergeCell ref="H46:I46"/>
    <mergeCell ref="H47:I47"/>
    <mergeCell ref="H48:I48"/>
    <mergeCell ref="H49:I49"/>
    <mergeCell ref="H41:I41"/>
    <mergeCell ref="H40:I40"/>
    <mergeCell ref="H42:I42"/>
    <mergeCell ref="H43:I43"/>
    <mergeCell ref="H44:I44"/>
    <mergeCell ref="A16:K16"/>
    <mergeCell ref="G7:K7"/>
    <mergeCell ref="G8:K8"/>
    <mergeCell ref="G9:K9"/>
    <mergeCell ref="G10:K10"/>
    <mergeCell ref="G11:K11"/>
    <mergeCell ref="G12:K12"/>
    <mergeCell ref="G13:K13"/>
    <mergeCell ref="G14:K14"/>
    <mergeCell ref="C74:D74"/>
    <mergeCell ref="C75:D75"/>
    <mergeCell ref="E38:E40"/>
    <mergeCell ref="C66:D66"/>
    <mergeCell ref="C67:D67"/>
    <mergeCell ref="C68:D68"/>
    <mergeCell ref="C65:D65"/>
    <mergeCell ref="C72:D72"/>
    <mergeCell ref="C73:D73"/>
  </mergeCells>
  <conditionalFormatting sqref="G7:I14">
    <cfRule type="cellIs" dxfId="1" priority="40" operator="lessThan">
      <formula>0</formula>
    </cfRule>
  </conditionalFormatting>
  <conditionalFormatting sqref="B6:B11 B14">
    <cfRule type="cellIs" dxfId="0" priority="38" operator="lessThan">
      <formula>0</formula>
    </cfRule>
  </conditionalFormatting>
  <dataValidations count="13">
    <dataValidation type="whole" operator="greaterThan" allowBlank="1" showInputMessage="1" showErrorMessage="1" sqref="F21" xr:uid="{00000000-0002-0000-0000-000000000000}">
      <formula1>0</formula1>
    </dataValidation>
    <dataValidation type="textLength" operator="greaterThan" allowBlank="1" showInputMessage="1" showErrorMessage="1" sqref="G26:G29 G31:G34 G66:H68 A82:A85 A91:A94 A100:A103 A109:A112 G41:H50 G73:H75" xr:uid="{00000000-0002-0000-0000-000001000000}">
      <formula1>0</formula1>
    </dataValidation>
    <dataValidation type="decimal" operator="greaterThanOrEqual" allowBlank="1" showInputMessage="1" showErrorMessage="1" sqref="F73:F75" xr:uid="{00000000-0002-0000-0000-000002000000}">
      <formula1>0</formula1>
    </dataValidation>
    <dataValidation type="whole" operator="greaterThan" allowBlank="1" showInputMessage="1" showErrorMessage="1" error="Value must be integer" prompt="Number of participants travelling abroad" sqref="B82:B85 B91:B94 B100:B103 B109:B112" xr:uid="{00000000-0002-0000-0000-000003000000}">
      <formula1>0</formula1>
    </dataValidation>
    <dataValidation type="decimal" allowBlank="1" showInputMessage="1" showErrorMessage="1" error="Max. 19 500 EUR" sqref="F66:F68" xr:uid="{00000000-0002-0000-0000-000004000000}">
      <formula1>0</formula1>
      <formula2>19500</formula2>
    </dataValidation>
    <dataValidation type="whole" operator="greaterThan" allowBlank="1" showInputMessage="1" showErrorMessage="1" error="Value must be integer!" sqref="F56:F57 F59:F60 F41:F50" xr:uid="{00000000-0002-0000-0000-000005000000}">
      <formula1>-1</formula1>
    </dataValidation>
    <dataValidation type="whole" operator="greaterThan" allowBlank="1" showInputMessage="1" showErrorMessage="1" error="Value must be integer!" sqref="E41:E50" xr:uid="{00000000-0002-0000-0000-000006000000}">
      <formula1>0</formula1>
    </dataValidation>
    <dataValidation type="whole" operator="greaterThan" allowBlank="1" showInputMessage="1" showErrorMessage="1" error="Value must be integer!" prompt="Number of participants travelling abroad. " sqref="F26:F29 F31:F34" xr:uid="{00000000-0002-0000-0000-000007000000}">
      <formula1>-1</formula1>
    </dataValidation>
    <dataValidation type="whole" allowBlank="1" showInputMessage="1" showErrorMessage="1" error="Value must be integer! Max. 14 days incl. travel." sqref="G100:G103 G82:G85 G91:G94 G109:G112" xr:uid="{00000000-0002-0000-0000-000008000000}">
      <formula1>0</formula1>
      <formula2>14</formula2>
    </dataValidation>
    <dataValidation type="textLength" operator="greaterThan" allowBlank="1" showInputMessage="1" showErrorMessage="1" prompt="Specify the date of the meeting." sqref="H26:H29 H31:H34" xr:uid="{00000000-0002-0000-0000-000009000000}">
      <formula1>0</formula1>
    </dataValidation>
    <dataValidation allowBlank="1" showInputMessage="1" showErrorMessage="1" prompt="Specify date of the event." sqref="H56:H57 H59:H60" xr:uid="{00000000-0002-0000-0000-00000A000000}"/>
    <dataValidation type="textLength" operator="greaterThan" allowBlank="1" showInputMessage="1" showErrorMessage="1" prompt="Specify start and end date of the activity and travel days" sqref="H82:H85 H91:H94 H100:H103 H109:H112" xr:uid="{00000000-0002-0000-0000-00000B000000}">
      <formula1>0</formula1>
    </dataValidation>
    <dataValidation type="whole" allowBlank="1" showInputMessage="1" showErrorMessage="1" error="Value out of range (min. 11, max. 24 months)" prompt="Number of whole months in the relevant reporting period_x000a_" sqref="E20:E21" xr:uid="{00000000-0002-0000-0000-00000C000000}">
      <formula1>11</formula1>
      <formula2>24</formula2>
    </dataValidation>
  </dataValidations>
  <pageMargins left="0.25" right="0.25" top="0.75" bottom="0.75" header="0.3" footer="0.3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D000000}">
          <x14:formula1>
            <xm:f>'sazby pro mzdové náklady při IO'!$A$2:$A$6</xm:f>
          </x14:formula1>
          <xm:sqref>B41:B50</xm:sqref>
        </x14:dataValidation>
        <x14:dataValidation type="list" allowBlank="1" showInputMessage="1" showErrorMessage="1" xr:uid="{00000000-0002-0000-0000-00000E000000}">
          <x14:formula1>
            <xm:f>'sazby pro mzdové náklady při IO'!$M$2:$M$6</xm:f>
          </x14:formula1>
          <xm:sqref>C41:C50</xm:sqref>
        </x14:dataValidation>
        <x14:dataValidation type="list" allowBlank="1" showInputMessage="1" showErrorMessage="1" xr:uid="{00000000-0002-0000-0000-00000F000000}">
          <x14:formula1>
            <xm:f>'sazby pro mzdové náklady při IO'!$A$10:$A$16</xm:f>
          </x14:formula1>
          <xm:sqref>C82:C85 C91:C94 C100:C103 C109:C112</xm:sqref>
        </x14:dataValidation>
        <x14:dataValidation type="list" allowBlank="1" showInputMessage="1" showErrorMessage="1" xr:uid="{00000000-0002-0000-0000-000010000000}">
          <x14:formula1>
            <xm:f>'sazby pro mzdové náklady při IO'!$A$20:$A$24</xm:f>
          </x14:formula1>
          <xm:sqref>F82:F85 F91:F94 F100:F103 F109:F112</xm:sqref>
        </x14:dataValidation>
        <x14:dataValidation type="list" allowBlank="1" showInputMessage="1" showErrorMessage="1" xr:uid="{00000000-0002-0000-0000-000011000000}">
          <x14:formula1>
            <xm:f>'sazby pro mzdové náklady při IO'!$R$8:$R$12</xm:f>
          </x14:formula1>
          <xm:sqref>C6</xm:sqref>
        </x14:dataValidation>
        <x14:dataValidation type="list" allowBlank="1" showInputMessage="1" showErrorMessage="1" xr:uid="{00000000-0002-0000-0000-000012000000}">
          <x14:formula1>
            <xm:f>'sazby pro mzdové náklady při IO'!$M$12:$M$14</xm:f>
          </x14:formula1>
          <xm:sqref>I26:I29 I31:I34 I56:I57 I59:I60 I82:I85 I91:I94 I100:I103 I109:I112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8"/>
  <sheetViews>
    <sheetView workbookViewId="0">
      <selection activeCell="C18" sqref="C18"/>
    </sheetView>
  </sheetViews>
  <sheetFormatPr defaultRowHeight="14.5" x14ac:dyDescent="0.35"/>
  <cols>
    <col min="1" max="1" width="43.453125" customWidth="1"/>
    <col min="2" max="2" width="34.26953125" bestFit="1" customWidth="1"/>
    <col min="3" max="3" width="26.54296875" customWidth="1"/>
    <col min="4" max="6" width="39.54296875" customWidth="1"/>
  </cols>
  <sheetData>
    <row r="1" spans="1:4" x14ac:dyDescent="0.35">
      <c r="A1" s="122" t="s">
        <v>111</v>
      </c>
    </row>
    <row r="2" spans="1:4" ht="29" x14ac:dyDescent="0.35">
      <c r="A2" s="123" t="s">
        <v>112</v>
      </c>
      <c r="B2" s="124" t="s">
        <v>113</v>
      </c>
      <c r="C2" s="125"/>
    </row>
    <row r="3" spans="1:4" ht="29" x14ac:dyDescent="0.35">
      <c r="A3" s="123" t="s">
        <v>114</v>
      </c>
      <c r="B3" s="124" t="s">
        <v>115</v>
      </c>
      <c r="C3" s="125"/>
    </row>
    <row r="4" spans="1:4" ht="29" x14ac:dyDescent="0.35">
      <c r="A4" s="126" t="s">
        <v>116</v>
      </c>
      <c r="B4" s="127" t="s">
        <v>117</v>
      </c>
      <c r="C4" s="125"/>
      <c r="D4" s="128" t="s">
        <v>118</v>
      </c>
    </row>
    <row r="5" spans="1:4" ht="29" x14ac:dyDescent="0.35">
      <c r="A5" s="123" t="s">
        <v>119</v>
      </c>
      <c r="B5" s="124" t="s">
        <v>120</v>
      </c>
      <c r="C5" s="129" t="e">
        <f>C4/C3</f>
        <v>#DIV/0!</v>
      </c>
    </row>
    <row r="6" spans="1:4" ht="29" x14ac:dyDescent="0.35">
      <c r="A6" s="123" t="s">
        <v>121</v>
      </c>
      <c r="B6" s="124" t="s">
        <v>122</v>
      </c>
      <c r="C6" s="130" t="e">
        <f>IF(C5&gt;=0.7,"ANO","NE")</f>
        <v>#DIV/0!</v>
      </c>
    </row>
    <row r="7" spans="1:4" x14ac:dyDescent="0.35">
      <c r="A7" s="131"/>
      <c r="B7" s="132"/>
      <c r="C7" s="133"/>
    </row>
    <row r="8" spans="1:4" x14ac:dyDescent="0.35">
      <c r="A8" s="168" t="s">
        <v>123</v>
      </c>
      <c r="B8" s="169"/>
      <c r="C8" s="134">
        <f>C2*0.4</f>
        <v>0</v>
      </c>
    </row>
  </sheetData>
  <sheetProtection algorithmName="SHA-512" hashValue="9ol1iuWmtm/L3rn7mOoHzO5FswjUyk9ISHV0MO1+8eD4vn0Pk5RsOjzg/jD6a/lyFEVh2kvcvDO/kZCUt77/EQ==" saltValue="KnDSZywixJqHpPFKQ1L3GQ==" spinCount="100000" sheet="1" objects="1" scenarios="1"/>
  <mergeCells count="1">
    <mergeCell ref="A8:B8"/>
  </mergeCells>
  <pageMargins left="0.7" right="0.7" top="0.78740157499999996" bottom="0.78740157499999996" header="0.3" footer="0.3"/>
  <ignoredErrors>
    <ignoredError sqref="C5:C6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21"/>
  <dimension ref="A1:V201"/>
  <sheetViews>
    <sheetView workbookViewId="0">
      <selection activeCell="I1" sqref="I1:W1048576"/>
    </sheetView>
  </sheetViews>
  <sheetFormatPr defaultRowHeight="14.5" x14ac:dyDescent="0.35"/>
  <cols>
    <col min="1" max="1" width="42.7265625" style="1" customWidth="1"/>
    <col min="2" max="2" width="15.26953125" bestFit="1" customWidth="1"/>
    <col min="3" max="3" width="17" bestFit="1" customWidth="1"/>
    <col min="4" max="4" width="12.453125" bestFit="1" customWidth="1"/>
    <col min="5" max="5" width="20.81640625" bestFit="1" customWidth="1"/>
    <col min="6" max="6" width="20.54296875" bestFit="1" customWidth="1"/>
    <col min="9" max="9" width="0" hidden="1" customWidth="1"/>
    <col min="10" max="17" width="9.1796875" hidden="1" customWidth="1"/>
    <col min="18" max="18" width="18" hidden="1" customWidth="1"/>
    <col min="19" max="19" width="58.26953125" hidden="1" customWidth="1"/>
    <col min="20" max="20" width="29.81640625" hidden="1" customWidth="1"/>
    <col min="21" max="21" width="6" hidden="1" customWidth="1"/>
    <col min="22" max="22" width="9.1796875" hidden="1" customWidth="1"/>
    <col min="23" max="23" width="0" hidden="1" customWidth="1"/>
  </cols>
  <sheetData>
    <row r="1" spans="1:21" x14ac:dyDescent="0.35">
      <c r="A1" s="93" t="s">
        <v>37</v>
      </c>
      <c r="B1" s="94" t="s">
        <v>81</v>
      </c>
      <c r="C1" s="94" t="s">
        <v>82</v>
      </c>
      <c r="D1" s="94" t="s">
        <v>83</v>
      </c>
      <c r="E1" s="94" t="s">
        <v>84</v>
      </c>
      <c r="F1" s="94" t="s">
        <v>44</v>
      </c>
      <c r="M1" s="103" t="s">
        <v>105</v>
      </c>
    </row>
    <row r="2" spans="1:21" x14ac:dyDescent="0.35">
      <c r="A2" s="93" t="s">
        <v>85</v>
      </c>
      <c r="B2" s="94">
        <v>294</v>
      </c>
      <c r="C2" s="94">
        <v>241</v>
      </c>
      <c r="D2" s="94">
        <v>190</v>
      </c>
      <c r="E2" s="94">
        <v>157</v>
      </c>
      <c r="F2" s="94">
        <v>0</v>
      </c>
      <c r="M2" t="s">
        <v>81</v>
      </c>
    </row>
    <row r="3" spans="1:21" x14ac:dyDescent="0.35">
      <c r="A3" s="93" t="s">
        <v>86</v>
      </c>
      <c r="B3" s="94">
        <v>294</v>
      </c>
      <c r="C3" s="94">
        <v>241</v>
      </c>
      <c r="D3" s="94">
        <v>190</v>
      </c>
      <c r="E3" s="94">
        <v>157</v>
      </c>
      <c r="F3" s="94">
        <v>0</v>
      </c>
      <c r="M3" t="s">
        <v>82</v>
      </c>
      <c r="R3" s="3"/>
    </row>
    <row r="4" spans="1:21" x14ac:dyDescent="0.35">
      <c r="A4" s="93" t="s">
        <v>87</v>
      </c>
      <c r="B4" s="94">
        <v>280</v>
      </c>
      <c r="C4" s="94">
        <v>214</v>
      </c>
      <c r="D4" s="94">
        <v>162</v>
      </c>
      <c r="E4" s="94">
        <v>131</v>
      </c>
      <c r="F4" s="94">
        <v>0</v>
      </c>
      <c r="M4" t="s">
        <v>83</v>
      </c>
      <c r="R4" s="3"/>
    </row>
    <row r="5" spans="1:21" x14ac:dyDescent="0.35">
      <c r="A5" s="93" t="s">
        <v>88</v>
      </c>
      <c r="B5" s="94">
        <v>164</v>
      </c>
      <c r="C5" s="94">
        <v>137</v>
      </c>
      <c r="D5" s="94">
        <v>102</v>
      </c>
      <c r="E5" s="94">
        <v>78</v>
      </c>
      <c r="F5" s="94">
        <v>0</v>
      </c>
      <c r="M5" t="s">
        <v>84</v>
      </c>
      <c r="R5" s="3"/>
    </row>
    <row r="6" spans="1:21" x14ac:dyDescent="0.35">
      <c r="A6" s="93" t="s">
        <v>43</v>
      </c>
      <c r="B6" s="94">
        <v>0</v>
      </c>
      <c r="C6" s="94">
        <v>0</v>
      </c>
      <c r="D6" s="94">
        <v>0</v>
      </c>
      <c r="E6" s="94">
        <v>0</v>
      </c>
      <c r="F6" s="94">
        <v>0</v>
      </c>
      <c r="M6" t="s">
        <v>44</v>
      </c>
    </row>
    <row r="7" spans="1:21" x14ac:dyDescent="0.35">
      <c r="R7" s="6" t="s">
        <v>89</v>
      </c>
      <c r="S7" s="6" t="s">
        <v>90</v>
      </c>
      <c r="T7" s="6" t="s">
        <v>91</v>
      </c>
      <c r="U7" s="3"/>
    </row>
    <row r="8" spans="1:21" x14ac:dyDescent="0.35">
      <c r="R8" s="100" t="s">
        <v>101</v>
      </c>
      <c r="S8" s="101"/>
      <c r="T8" s="101"/>
    </row>
    <row r="9" spans="1:21" x14ac:dyDescent="0.35">
      <c r="A9" s="93" t="s">
        <v>66</v>
      </c>
      <c r="B9" s="95" t="s">
        <v>39</v>
      </c>
      <c r="R9" s="100" t="s">
        <v>101</v>
      </c>
      <c r="S9" s="101"/>
      <c r="T9" s="101"/>
    </row>
    <row r="10" spans="1:21" x14ac:dyDescent="0.35">
      <c r="A10" s="93" t="s">
        <v>72</v>
      </c>
      <c r="B10" s="95">
        <v>0</v>
      </c>
      <c r="R10" s="5"/>
      <c r="S10" s="4"/>
      <c r="T10" s="4"/>
    </row>
    <row r="11" spans="1:21" x14ac:dyDescent="0.35">
      <c r="A11" s="94" t="s">
        <v>92</v>
      </c>
      <c r="B11" s="95">
        <v>20</v>
      </c>
      <c r="M11" s="103" t="s">
        <v>102</v>
      </c>
      <c r="R11" s="5"/>
      <c r="S11" s="4"/>
      <c r="T11" s="4"/>
    </row>
    <row r="12" spans="1:21" ht="14.5" customHeight="1" x14ac:dyDescent="0.35">
      <c r="A12" s="94" t="s">
        <v>93</v>
      </c>
      <c r="B12" s="95">
        <v>180</v>
      </c>
      <c r="M12" t="s">
        <v>106</v>
      </c>
      <c r="R12" s="5"/>
      <c r="S12" s="4"/>
      <c r="T12" s="4"/>
    </row>
    <row r="13" spans="1:21" x14ac:dyDescent="0.35">
      <c r="A13" s="94" t="s">
        <v>94</v>
      </c>
      <c r="B13" s="95">
        <v>275</v>
      </c>
      <c r="M13" t="s">
        <v>103</v>
      </c>
    </row>
    <row r="14" spans="1:21" x14ac:dyDescent="0.35">
      <c r="A14" s="94" t="s">
        <v>95</v>
      </c>
      <c r="B14" s="95">
        <v>360</v>
      </c>
      <c r="M14" t="s">
        <v>104</v>
      </c>
    </row>
    <row r="15" spans="1:21" x14ac:dyDescent="0.35">
      <c r="A15" s="94" t="s">
        <v>96</v>
      </c>
      <c r="B15" s="95">
        <v>530</v>
      </c>
    </row>
    <row r="16" spans="1:21" x14ac:dyDescent="0.35">
      <c r="A16" s="94" t="s">
        <v>97</v>
      </c>
      <c r="B16" s="95">
        <v>820</v>
      </c>
    </row>
    <row r="17" spans="1:2" x14ac:dyDescent="0.35">
      <c r="A17"/>
      <c r="B17" s="2"/>
    </row>
    <row r="18" spans="1:2" x14ac:dyDescent="0.35">
      <c r="A18"/>
    </row>
    <row r="19" spans="1:2" x14ac:dyDescent="0.35">
      <c r="A19" s="94"/>
      <c r="B19" s="94" t="s">
        <v>39</v>
      </c>
    </row>
    <row r="20" spans="1:2" x14ac:dyDescent="0.35">
      <c r="A20" s="96" t="s">
        <v>43</v>
      </c>
      <c r="B20" s="94">
        <v>0</v>
      </c>
    </row>
    <row r="21" spans="1:2" x14ac:dyDescent="0.35">
      <c r="A21" s="93" t="s">
        <v>85</v>
      </c>
      <c r="B21" s="94">
        <v>200</v>
      </c>
    </row>
    <row r="22" spans="1:2" x14ac:dyDescent="0.35">
      <c r="A22" s="93" t="s">
        <v>86</v>
      </c>
      <c r="B22" s="94">
        <v>200</v>
      </c>
    </row>
    <row r="23" spans="1:2" x14ac:dyDescent="0.35">
      <c r="A23" s="93" t="s">
        <v>87</v>
      </c>
      <c r="B23" s="94">
        <v>200</v>
      </c>
    </row>
    <row r="24" spans="1:2" x14ac:dyDescent="0.35">
      <c r="A24" s="93" t="s">
        <v>88</v>
      </c>
      <c r="B24" s="94">
        <v>150</v>
      </c>
    </row>
    <row r="25" spans="1:2" x14ac:dyDescent="0.35">
      <c r="A25"/>
    </row>
    <row r="26" spans="1:2" x14ac:dyDescent="0.35">
      <c r="A26"/>
    </row>
    <row r="27" spans="1:2" x14ac:dyDescent="0.35">
      <c r="A27"/>
    </row>
    <row r="43" spans="1:1" x14ac:dyDescent="0.35">
      <c r="A43"/>
    </row>
    <row r="44" spans="1:1" x14ac:dyDescent="0.35">
      <c r="A44"/>
    </row>
    <row r="45" spans="1:1" x14ac:dyDescent="0.35">
      <c r="A45"/>
    </row>
    <row r="46" spans="1:1" x14ac:dyDescent="0.35">
      <c r="A46"/>
    </row>
    <row r="47" spans="1:1" x14ac:dyDescent="0.35">
      <c r="A47"/>
    </row>
    <row r="48" spans="1:1" x14ac:dyDescent="0.35">
      <c r="A48"/>
    </row>
    <row r="49" spans="1:1" x14ac:dyDescent="0.35">
      <c r="A49"/>
    </row>
    <row r="50" spans="1:1" x14ac:dyDescent="0.35">
      <c r="A50"/>
    </row>
    <row r="51" spans="1:1" x14ac:dyDescent="0.35">
      <c r="A51"/>
    </row>
    <row r="52" spans="1:1" x14ac:dyDescent="0.35">
      <c r="A52"/>
    </row>
    <row r="53" spans="1:1" x14ac:dyDescent="0.35">
      <c r="A53"/>
    </row>
    <row r="54" spans="1:1" x14ac:dyDescent="0.35">
      <c r="A54"/>
    </row>
    <row r="55" spans="1:1" x14ac:dyDescent="0.35">
      <c r="A55"/>
    </row>
    <row r="56" spans="1:1" x14ac:dyDescent="0.35">
      <c r="A56"/>
    </row>
    <row r="57" spans="1:1" x14ac:dyDescent="0.35">
      <c r="A57"/>
    </row>
    <row r="58" spans="1:1" x14ac:dyDescent="0.35">
      <c r="A58"/>
    </row>
    <row r="59" spans="1:1" x14ac:dyDescent="0.35">
      <c r="A59"/>
    </row>
    <row r="60" spans="1:1" x14ac:dyDescent="0.35">
      <c r="A60"/>
    </row>
    <row r="61" spans="1:1" x14ac:dyDescent="0.35">
      <c r="A61"/>
    </row>
    <row r="62" spans="1:1" x14ac:dyDescent="0.35">
      <c r="A62"/>
    </row>
    <row r="63" spans="1:1" x14ac:dyDescent="0.35">
      <c r="A63"/>
    </row>
    <row r="64" spans="1:1" x14ac:dyDescent="0.35">
      <c r="A64"/>
    </row>
    <row r="65" spans="1:1" x14ac:dyDescent="0.35">
      <c r="A65"/>
    </row>
    <row r="66" spans="1:1" x14ac:dyDescent="0.35">
      <c r="A66"/>
    </row>
    <row r="67" spans="1:1" x14ac:dyDescent="0.35">
      <c r="A67"/>
    </row>
    <row r="68" spans="1:1" x14ac:dyDescent="0.35">
      <c r="A68"/>
    </row>
    <row r="69" spans="1:1" x14ac:dyDescent="0.35">
      <c r="A69"/>
    </row>
    <row r="70" spans="1:1" x14ac:dyDescent="0.35">
      <c r="A70"/>
    </row>
    <row r="71" spans="1:1" x14ac:dyDescent="0.35">
      <c r="A71"/>
    </row>
    <row r="72" spans="1:1" x14ac:dyDescent="0.35">
      <c r="A72"/>
    </row>
    <row r="73" spans="1:1" x14ac:dyDescent="0.35">
      <c r="A73"/>
    </row>
    <row r="74" spans="1:1" x14ac:dyDescent="0.35">
      <c r="A74"/>
    </row>
    <row r="75" spans="1:1" x14ac:dyDescent="0.35">
      <c r="A75"/>
    </row>
    <row r="76" spans="1:1" x14ac:dyDescent="0.35">
      <c r="A76"/>
    </row>
    <row r="77" spans="1:1" x14ac:dyDescent="0.35">
      <c r="A77"/>
    </row>
    <row r="78" spans="1:1" x14ac:dyDescent="0.35">
      <c r="A78"/>
    </row>
    <row r="79" spans="1:1" x14ac:dyDescent="0.35">
      <c r="A79"/>
    </row>
    <row r="80" spans="1:1" x14ac:dyDescent="0.35">
      <c r="A80"/>
    </row>
    <row r="81" spans="1:1" x14ac:dyDescent="0.35">
      <c r="A81"/>
    </row>
    <row r="82" spans="1:1" x14ac:dyDescent="0.35">
      <c r="A82"/>
    </row>
    <row r="83" spans="1:1" x14ac:dyDescent="0.35">
      <c r="A83"/>
    </row>
    <row r="84" spans="1:1" x14ac:dyDescent="0.35">
      <c r="A84"/>
    </row>
    <row r="85" spans="1:1" x14ac:dyDescent="0.35">
      <c r="A85"/>
    </row>
    <row r="86" spans="1:1" x14ac:dyDescent="0.35">
      <c r="A86"/>
    </row>
    <row r="87" spans="1:1" x14ac:dyDescent="0.35">
      <c r="A87"/>
    </row>
    <row r="88" spans="1:1" x14ac:dyDescent="0.35">
      <c r="A88"/>
    </row>
    <row r="89" spans="1:1" x14ac:dyDescent="0.35">
      <c r="A89"/>
    </row>
    <row r="90" spans="1:1" x14ac:dyDescent="0.35">
      <c r="A90"/>
    </row>
    <row r="91" spans="1:1" x14ac:dyDescent="0.35">
      <c r="A91"/>
    </row>
    <row r="92" spans="1:1" x14ac:dyDescent="0.35">
      <c r="A92"/>
    </row>
    <row r="93" spans="1:1" x14ac:dyDescent="0.35">
      <c r="A93"/>
    </row>
    <row r="94" spans="1:1" x14ac:dyDescent="0.35">
      <c r="A94"/>
    </row>
    <row r="95" spans="1:1" x14ac:dyDescent="0.35">
      <c r="A95"/>
    </row>
    <row r="96" spans="1:1" x14ac:dyDescent="0.35">
      <c r="A96"/>
    </row>
    <row r="97" spans="1:1" x14ac:dyDescent="0.35">
      <c r="A97"/>
    </row>
    <row r="98" spans="1:1" x14ac:dyDescent="0.35">
      <c r="A98"/>
    </row>
    <row r="99" spans="1:1" x14ac:dyDescent="0.35">
      <c r="A99"/>
    </row>
    <row r="100" spans="1:1" x14ac:dyDescent="0.35">
      <c r="A100"/>
    </row>
    <row r="101" spans="1:1" x14ac:dyDescent="0.35">
      <c r="A101"/>
    </row>
    <row r="102" spans="1:1" x14ac:dyDescent="0.35">
      <c r="A102"/>
    </row>
    <row r="103" spans="1:1" x14ac:dyDescent="0.35">
      <c r="A103"/>
    </row>
    <row r="104" spans="1:1" x14ac:dyDescent="0.35">
      <c r="A104"/>
    </row>
    <row r="105" spans="1:1" x14ac:dyDescent="0.35">
      <c r="A105"/>
    </row>
    <row r="106" spans="1:1" x14ac:dyDescent="0.35">
      <c r="A106"/>
    </row>
    <row r="107" spans="1:1" x14ac:dyDescent="0.35">
      <c r="A107"/>
    </row>
    <row r="108" spans="1:1" x14ac:dyDescent="0.35">
      <c r="A108"/>
    </row>
    <row r="109" spans="1:1" x14ac:dyDescent="0.35">
      <c r="A109"/>
    </row>
    <row r="110" spans="1:1" x14ac:dyDescent="0.35">
      <c r="A110"/>
    </row>
    <row r="111" spans="1:1" x14ac:dyDescent="0.35">
      <c r="A111"/>
    </row>
    <row r="112" spans="1:1" x14ac:dyDescent="0.35">
      <c r="A112"/>
    </row>
    <row r="113" spans="1:1" x14ac:dyDescent="0.35">
      <c r="A113"/>
    </row>
    <row r="114" spans="1:1" x14ac:dyDescent="0.35">
      <c r="A114"/>
    </row>
    <row r="115" spans="1:1" x14ac:dyDescent="0.35">
      <c r="A115"/>
    </row>
    <row r="116" spans="1:1" x14ac:dyDescent="0.35">
      <c r="A116"/>
    </row>
    <row r="117" spans="1:1" x14ac:dyDescent="0.35">
      <c r="A117"/>
    </row>
    <row r="118" spans="1:1" x14ac:dyDescent="0.35">
      <c r="A118"/>
    </row>
    <row r="119" spans="1:1" x14ac:dyDescent="0.35">
      <c r="A119"/>
    </row>
    <row r="120" spans="1:1" x14ac:dyDescent="0.35">
      <c r="A120"/>
    </row>
    <row r="121" spans="1:1" x14ac:dyDescent="0.35">
      <c r="A121"/>
    </row>
    <row r="122" spans="1:1" x14ac:dyDescent="0.35">
      <c r="A122"/>
    </row>
    <row r="123" spans="1:1" x14ac:dyDescent="0.35">
      <c r="A123"/>
    </row>
    <row r="124" spans="1:1" x14ac:dyDescent="0.35">
      <c r="A124"/>
    </row>
    <row r="125" spans="1:1" x14ac:dyDescent="0.35">
      <c r="A125"/>
    </row>
    <row r="126" spans="1:1" x14ac:dyDescent="0.35">
      <c r="A126"/>
    </row>
    <row r="127" spans="1:1" x14ac:dyDescent="0.35">
      <c r="A127"/>
    </row>
    <row r="128" spans="1:1" x14ac:dyDescent="0.35">
      <c r="A128"/>
    </row>
    <row r="129" spans="1:1" x14ac:dyDescent="0.35">
      <c r="A129"/>
    </row>
    <row r="130" spans="1:1" x14ac:dyDescent="0.35">
      <c r="A130"/>
    </row>
    <row r="131" spans="1:1" x14ac:dyDescent="0.35">
      <c r="A131"/>
    </row>
    <row r="132" spans="1:1" x14ac:dyDescent="0.35">
      <c r="A132"/>
    </row>
    <row r="133" spans="1:1" x14ac:dyDescent="0.35">
      <c r="A133"/>
    </row>
    <row r="134" spans="1:1" x14ac:dyDescent="0.35">
      <c r="A134"/>
    </row>
    <row r="135" spans="1:1" x14ac:dyDescent="0.35">
      <c r="A135"/>
    </row>
    <row r="136" spans="1:1" x14ac:dyDescent="0.35">
      <c r="A136"/>
    </row>
    <row r="137" spans="1:1" x14ac:dyDescent="0.35">
      <c r="A137"/>
    </row>
    <row r="138" spans="1:1" x14ac:dyDescent="0.35">
      <c r="A138"/>
    </row>
    <row r="139" spans="1:1" x14ac:dyDescent="0.35">
      <c r="A139"/>
    </row>
    <row r="140" spans="1:1" x14ac:dyDescent="0.35">
      <c r="A140"/>
    </row>
    <row r="141" spans="1:1" x14ac:dyDescent="0.35">
      <c r="A141"/>
    </row>
    <row r="142" spans="1:1" x14ac:dyDescent="0.35">
      <c r="A142"/>
    </row>
    <row r="143" spans="1:1" x14ac:dyDescent="0.35">
      <c r="A143"/>
    </row>
    <row r="144" spans="1:1" x14ac:dyDescent="0.35">
      <c r="A144"/>
    </row>
    <row r="145" spans="1:1" x14ac:dyDescent="0.35">
      <c r="A145"/>
    </row>
    <row r="146" spans="1:1" x14ac:dyDescent="0.35">
      <c r="A146"/>
    </row>
    <row r="147" spans="1:1" x14ac:dyDescent="0.35">
      <c r="A147"/>
    </row>
    <row r="148" spans="1:1" x14ac:dyDescent="0.35">
      <c r="A148"/>
    </row>
    <row r="149" spans="1:1" x14ac:dyDescent="0.35">
      <c r="A149"/>
    </row>
    <row r="150" spans="1:1" x14ac:dyDescent="0.35">
      <c r="A150"/>
    </row>
    <row r="151" spans="1:1" x14ac:dyDescent="0.35">
      <c r="A151"/>
    </row>
    <row r="152" spans="1:1" x14ac:dyDescent="0.35">
      <c r="A152"/>
    </row>
    <row r="153" spans="1:1" x14ac:dyDescent="0.35">
      <c r="A153"/>
    </row>
    <row r="154" spans="1:1" x14ac:dyDescent="0.35">
      <c r="A154"/>
    </row>
    <row r="155" spans="1:1" x14ac:dyDescent="0.35">
      <c r="A155"/>
    </row>
    <row r="156" spans="1:1" x14ac:dyDescent="0.35">
      <c r="A156"/>
    </row>
    <row r="157" spans="1:1" x14ac:dyDescent="0.35">
      <c r="A157"/>
    </row>
    <row r="158" spans="1:1" x14ac:dyDescent="0.35">
      <c r="A158"/>
    </row>
    <row r="159" spans="1:1" x14ac:dyDescent="0.35">
      <c r="A159"/>
    </row>
    <row r="160" spans="1:1" x14ac:dyDescent="0.35">
      <c r="A160"/>
    </row>
    <row r="161" spans="1:1" x14ac:dyDescent="0.35">
      <c r="A161"/>
    </row>
    <row r="162" spans="1:1" x14ac:dyDescent="0.35">
      <c r="A162"/>
    </row>
    <row r="163" spans="1:1" x14ac:dyDescent="0.35">
      <c r="A163"/>
    </row>
    <row r="164" spans="1:1" x14ac:dyDescent="0.35">
      <c r="A164"/>
    </row>
    <row r="165" spans="1:1" x14ac:dyDescent="0.35">
      <c r="A165"/>
    </row>
    <row r="166" spans="1:1" x14ac:dyDescent="0.35">
      <c r="A166"/>
    </row>
    <row r="167" spans="1:1" x14ac:dyDescent="0.35">
      <c r="A167"/>
    </row>
    <row r="168" spans="1:1" x14ac:dyDescent="0.35">
      <c r="A168"/>
    </row>
    <row r="169" spans="1:1" x14ac:dyDescent="0.35">
      <c r="A169"/>
    </row>
    <row r="170" spans="1:1" x14ac:dyDescent="0.35">
      <c r="A170"/>
    </row>
    <row r="171" spans="1:1" x14ac:dyDescent="0.35">
      <c r="A171"/>
    </row>
    <row r="172" spans="1:1" x14ac:dyDescent="0.35">
      <c r="A172"/>
    </row>
    <row r="173" spans="1:1" x14ac:dyDescent="0.35">
      <c r="A173"/>
    </row>
    <row r="174" spans="1:1" x14ac:dyDescent="0.35">
      <c r="A174"/>
    </row>
    <row r="175" spans="1:1" x14ac:dyDescent="0.35">
      <c r="A175"/>
    </row>
    <row r="176" spans="1:1" x14ac:dyDescent="0.35">
      <c r="A176"/>
    </row>
    <row r="177" spans="1:1" x14ac:dyDescent="0.35">
      <c r="A177"/>
    </row>
    <row r="178" spans="1:1" x14ac:dyDescent="0.35">
      <c r="A178"/>
    </row>
    <row r="179" spans="1:1" x14ac:dyDescent="0.35">
      <c r="A179"/>
    </row>
    <row r="180" spans="1:1" x14ac:dyDescent="0.35">
      <c r="A180"/>
    </row>
    <row r="181" spans="1:1" x14ac:dyDescent="0.35">
      <c r="A181"/>
    </row>
    <row r="182" spans="1:1" x14ac:dyDescent="0.35">
      <c r="A182"/>
    </row>
    <row r="183" spans="1:1" x14ac:dyDescent="0.35">
      <c r="A183"/>
    </row>
    <row r="184" spans="1:1" x14ac:dyDescent="0.35">
      <c r="A184"/>
    </row>
    <row r="185" spans="1:1" x14ac:dyDescent="0.35">
      <c r="A185"/>
    </row>
    <row r="186" spans="1:1" x14ac:dyDescent="0.35">
      <c r="A186"/>
    </row>
    <row r="187" spans="1:1" x14ac:dyDescent="0.35">
      <c r="A187"/>
    </row>
    <row r="188" spans="1:1" x14ac:dyDescent="0.35">
      <c r="A188"/>
    </row>
    <row r="189" spans="1:1" x14ac:dyDescent="0.35">
      <c r="A189"/>
    </row>
    <row r="190" spans="1:1" x14ac:dyDescent="0.35">
      <c r="A190"/>
    </row>
    <row r="191" spans="1:1" x14ac:dyDescent="0.35">
      <c r="A191"/>
    </row>
    <row r="192" spans="1:1" x14ac:dyDescent="0.35">
      <c r="A192"/>
    </row>
    <row r="193" spans="1:1" x14ac:dyDescent="0.35">
      <c r="A193"/>
    </row>
    <row r="194" spans="1:1" x14ac:dyDescent="0.35">
      <c r="A194"/>
    </row>
    <row r="195" spans="1:1" x14ac:dyDescent="0.35">
      <c r="A195"/>
    </row>
    <row r="196" spans="1:1" x14ac:dyDescent="0.35">
      <c r="A196"/>
    </row>
    <row r="197" spans="1:1" x14ac:dyDescent="0.35">
      <c r="A197"/>
    </row>
    <row r="198" spans="1:1" x14ac:dyDescent="0.35">
      <c r="A198"/>
    </row>
    <row r="199" spans="1:1" x14ac:dyDescent="0.35">
      <c r="A199"/>
    </row>
    <row r="200" spans="1:1" x14ac:dyDescent="0.35">
      <c r="A200"/>
    </row>
    <row r="201" spans="1:1" x14ac:dyDescent="0.35">
      <c r="A201"/>
    </row>
  </sheetData>
  <sheetProtection algorithmName="SHA-512" hashValue="UPx0NRMOgy7dbrAW1REkVEwgL0poDwdmX82Whpz16MjP/MV7JHggbozmFp12cPeI0PNwP1r9BArepAYSvCmccw==" saltValue="XGGpNz0EcsoN+QaTjRyMaw==" spinCount="100000" sheet="1" objects="1" scenarios="1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3A9852C86F384AB7CAE93007978A34" ma:contentTypeVersion="11" ma:contentTypeDescription="Create a new document." ma:contentTypeScope="" ma:versionID="47333c082bca85b2f320ab7aa42b390c">
  <xsd:schema xmlns:xsd="http://www.w3.org/2001/XMLSchema" xmlns:xs="http://www.w3.org/2001/XMLSchema" xmlns:p="http://schemas.microsoft.com/office/2006/metadata/properties" xmlns:ns2="44ce72be-cbd2-4b18-85a3-eab52da82d8c" xmlns:ns3="2353064d-4804-4b30-8585-7b17d0b04a58" targetNamespace="http://schemas.microsoft.com/office/2006/metadata/properties" ma:root="true" ma:fieldsID="de3569ecb7d8c0d2e87264eb2a74e50c" ns2:_="" ns3:_="">
    <xsd:import namespace="44ce72be-cbd2-4b18-85a3-eab52da82d8c"/>
    <xsd:import namespace="2353064d-4804-4b30-8585-7b17d0b04a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ce72be-cbd2-4b18-85a3-eab52da82d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53064d-4804-4b30-8585-7b17d0b04a5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570B89-7C7D-4B3A-B02C-78EBD6F9BE3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44A4EA2-22C9-4CAF-AF89-599979A296DD}">
  <ds:schemaRefs>
    <ds:schemaRef ds:uri="http://purl.org/dc/terms/"/>
    <ds:schemaRef ds:uri="http://purl.org/dc/elements/1.1/"/>
    <ds:schemaRef ds:uri="http://schemas.microsoft.com/office/2006/metadata/properties"/>
    <ds:schemaRef ds:uri="44ce72be-cbd2-4b18-85a3-eab52da82d8c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2353064d-4804-4b30-8585-7b17d0b04a58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A06381E-0A81-40D3-A3EF-B31BDB9B66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ce72be-cbd2-4b18-85a3-eab52da82d8c"/>
    <ds:schemaRef ds:uri="2353064d-4804-4b30-8585-7b17d0b04a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Data Input</vt:lpstr>
      <vt:lpstr>Kalkulátor čerpání záloh</vt:lpstr>
      <vt:lpstr>sazby pro mzdové náklady při IO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Zuzana Čílová</dc:creator>
  <cp:keywords/>
  <dc:description/>
  <cp:lastModifiedBy>Čílová Zuzana</cp:lastModifiedBy>
  <cp:revision/>
  <dcterms:created xsi:type="dcterms:W3CDTF">2019-04-10T08:08:14Z</dcterms:created>
  <dcterms:modified xsi:type="dcterms:W3CDTF">2022-07-13T11:18:30Z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0x010100113A9852C86F384AB7CAE93007978A34</vt:lpwstr>
  </property>
</Properties>
</file>